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share\地方公営企業\04_地方公営企業経営比較分析\R5\04 伺い\"/>
    </mc:Choice>
  </mc:AlternateContent>
  <workbookProtection workbookAlgorithmName="SHA-512" workbookHashValue="ReCjnrO9XxNgBhxhD3p5NCvCNryl2q/DiO3LoJkDAWgo/PnMQjZ58sRnvLUV6XkNhWhWXFeAsBxEwpBZ9QOm8Q==" workbookSaltValue="wrxhky4mQr8J5YmuBnqKr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<sst xmlns="http://schemas.openxmlformats.org/spreadsheetml/2006/main" count="236" uniqueCount="116">
  <si>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</si>
  <si>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</si>
  <si>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</si>
  <si>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</si>
  <si>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</si>
  <si>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</si>
  <si>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</si>
  <si>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</si>
  <si>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</si>
  <si>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</si>
  <si>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</si>
  <si>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</si>
  <si>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</si>
  <si>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</si>
  <si>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</si>
  <si>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</si>
  <si>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</si>
  <si>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</si>
  <si>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</si>
  <si>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</si>
  <si>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</si>
  <si>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</si>
  <si>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</si>
  <si>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</si>
  <si>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</si>
  <si>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</si>
  <si>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</si>
  <si>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</si>
  <si>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</si>
  <si>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</si>
  <si>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</si>
  <si>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</si>
  <si>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</si>
  <si>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</si>
  <si>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</si>
  <si>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</si>
  <si>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</si>
  <si>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</si>
  <si>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</si>
  <si>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</si>
  <si>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</si>
  <si>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</si>
  <si>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</si>
  <si>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</si>
  <si>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</si>
  <si>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</si>
  <si>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</si>
  <si>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</si>
  <si>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</si>
  <si>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</si>
  <si>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</si>
  <si>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</si>
  <si>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</si>
  <si>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</si>
  <si>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</si>
  <si>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</si>
  <si>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</si>
  <si>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</si>
  <si>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</si>
  <si>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</si>
  <si>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</si>
  <si>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</si>
  <si>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</si>
  <si>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</si>
  <si>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</si>
  <si>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</si>
  <si>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</si>
  <si>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</si>
  <si>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</si>
  <si>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</si>
  <si>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</si>
  <si>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</si>
  <si>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</si>
  <si>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</si>
  <si>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</si>
  <si>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</si>
  <si>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</si>
  <si>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</si>
  <si>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</si>
  <si>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</si>
  <si>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</si>
  <si>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</si>
  <si>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</si>
  <si>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</si>
  <si>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</si>
  <si>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</si>
  <si>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</si>
  <si>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</si>
  <si>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</si>
  <si>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</si>
  <si>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</si>
  <si>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</si>
  <si>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</si>
  <si>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</si>
  <si>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</si>
  <si>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</si>
  <si>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山口県　下関市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</si>
  <si>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</si>
  <si>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</si>
  <si>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</si>
  <si>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</si>
  <si>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</si>
  <si>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</si>
  <si>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</si>
  <si>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</si>
  <si>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</si>
  <si>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</si>
  <si>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</si>
  <si>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</si>
  <si>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</si>
  <si>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</si>
  <si>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</si>
  <si>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</si>
  <si>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供用開始後約30年を経過した施設もあり、老朽化による施設・設備の修繕は増加傾向にある。一部の既存施設においては機能回復・強化を図るため国の補助事業により機能強化事業での改築を行ったものの、全体的に施設の老朽化が進みつつある。今後、老朽化対策を計画的に推進し、機能回復による施設の長寿命化を図る必要がある。
</t>
    <rPh sb="6" eb="7">
      <t>ヤク</t>
    </rPh>
    <phoneticPr fontId="1"/>
  </si>
  <si>
    <t xml:space="preserve">  今後、施設の経年劣化による処理能力の低下や維持補修費の増大が見込まれる。平成28年度に策定した経営戦略に基づき、水質や生活環境の保全に向け、長期的な観点から適切な施設の維持管理と安定した経営を行う必要がある。計画的な補修や更新整備等により施設の長寿命化や維持管理費の低減を図るため、平成30年度に補助事業を活用して施設の機能診断調査を実施し、その結果を踏まえて令和元年度には、最適整備構想を策定した。令和4年度に施設の長寿命化を図るための維持管理適正化計画を策定し、今後は老朽化対策を計画的に推進していく。
　また、将来の人口減少に伴う収入減を踏まえた上で、管理体制の合理化や見直しによる経常経費の削減、水洗化の促進や受益者負担の適正化による料金収入増及び公営企業会計への移行を目指すため、投資・財政計画を作成し、経営改善及び安定化に取り組む必要がある。
</t>
    <rPh sb="202" eb="204">
      <t>レイワ</t>
    </rPh>
    <rPh sb="205" eb="207">
      <t>ネンド</t>
    </rPh>
    <rPh sb="208" eb="210">
      <t>シセツ</t>
    </rPh>
    <rPh sb="211" eb="215">
      <t>チョウジュミョウカ</t>
    </rPh>
    <rPh sb="216" eb="217">
      <t>ハカ</t>
    </rPh>
    <rPh sb="221" eb="225">
      <t>イジカンリ</t>
    </rPh>
    <rPh sb="225" eb="227">
      <t>テキセイ</t>
    </rPh>
    <rPh sb="227" eb="228">
      <t>カ</t>
    </rPh>
    <rPh sb="228" eb="230">
      <t>ケイカク</t>
    </rPh>
    <rPh sb="231" eb="233">
      <t>サクテイ</t>
    </rPh>
    <rPh sb="235" eb="237">
      <t>コンゴ</t>
    </rPh>
    <rPh sb="238" eb="241">
      <t>ロウキュウカ</t>
    </rPh>
    <rPh sb="241" eb="243">
      <t>タイサク</t>
    </rPh>
    <rPh sb="244" eb="247">
      <t>ケイカクテキ</t>
    </rPh>
    <rPh sb="248" eb="250">
      <t>スイシン</t>
    </rPh>
    <rPh sb="347" eb="349">
      <t>トウシ</t>
    </rPh>
    <phoneticPr fontId="1"/>
  </si>
  <si>
    <t xml:space="preserve"> 経営状況について、使用料収入の徴収率は99％以上であるが、令和元年度に水洗便所設置済人口を精査した結果減となったため、水洗化率は低くなった。比較的新しい処理区の水洗化率が低いため、未接続世帯に対する早期接続の促進を強化する必要がある。
  維持管理経費は、経年による施設等の老朽化に伴い、増加傾向にある。また、地方債償還金の割合が大きいことから、収益的収支比率は約75％と低く、使用料収入で賄えない部分は一般会計からの繰入金で補っている。令和4年度は光熱水費の増額等により処理費が増額となったことから、経費回収率は前年度よりもさらに低くなり、汚水処理原価は高い水準となっている。企業債残高対象事業規模比率については、令和元年度より企業債残高に対して全て一般会計で負担しているため、0％推移となっている。
　経営の健全化のため、使用料の適正な料金への改定、水洗化率向上による財源の確保や、管理体制の効率化による更なる経費の削減に向けた検討が課題となっている。
</t>
    <rPh sb="220" eb="222">
      <t>レイワ</t>
    </rPh>
    <rPh sb="223" eb="224">
      <t>ネン</t>
    </rPh>
    <rPh sb="224" eb="225">
      <t>ド</t>
    </rPh>
    <rPh sb="226" eb="230">
      <t>コウネツスイヒ</t>
    </rPh>
    <rPh sb="231" eb="233">
      <t>ゾウガク</t>
    </rPh>
    <rPh sb="233" eb="234">
      <t>トウ</t>
    </rPh>
    <rPh sb="237" eb="240">
      <t>ショリ</t>
    </rPh>
    <rPh sb="241" eb="243">
      <t>ゾウガク</t>
    </rPh>
    <rPh sb="258" eb="261">
      <t>ゼンネンド</t>
    </rPh>
    <rPh sb="309" eb="311">
      <t>レイワ</t>
    </rPh>
    <rPh sb="311" eb="314">
      <t>ガンネンド</t>
    </rPh>
    <rPh sb="325" eb="326">
      <t>スベ</t>
    </rPh>
    <rPh sb="343" eb="345">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</si>
</sst>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F9-43B3-9D8C-B2D610DE8E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7F9-43B3-9D8C-B2D610DE8E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51.83</c:v>
                </c:pt>
                <c:pt idx="1">
                  <c:v>52.79</c:v>
                </c:pt>
                <c:pt idx="2">
                  <c:v>54.14</c:v>
                </c:pt>
                <c:pt idx="3">
                  <c:v>52.67</c:v>
                </c:pt>
                <c:pt idx="4">
                  <c:v>51.48</c:v>
                </c:pt>
              </c:numCache>
            </c:numRef>
          </c:val>
          <c:extLst>
            <c:ext xmlns:c16="http://schemas.microsoft.com/office/drawing/2014/chart" uri="{C3380CC4-5D6E-409C-BE32-E72D297353CC}">
              <c16:uniqueId val="{00000000-AC6A-41EE-AFD5-8E9AAD9CE3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C6A-41EE-AFD5-8E9AAD9CE3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92.28</c:v>
                </c:pt>
                <c:pt idx="1">
                  <c:v>80.88</c:v>
                </c:pt>
                <c:pt idx="2">
                  <c:v>81.42</c:v>
                </c:pt>
                <c:pt idx="3">
                  <c:v>82.14</c:v>
                </c:pt>
                <c:pt idx="4">
                  <c:v>82.17</c:v>
                </c:pt>
              </c:numCache>
            </c:numRef>
          </c:val>
          <c:extLst>
            <c:ext xmlns:c16="http://schemas.microsoft.com/office/drawing/2014/chart" uri="{C3380CC4-5D6E-409C-BE32-E72D297353CC}">
              <c16:uniqueId val="{00000000-9FF0-4837-8D33-40C1896400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FF0-4837-8D33-40C1896400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81.709999999999994</c:v>
                </c:pt>
                <c:pt idx="1">
                  <c:v>78.64</c:v>
                </c:pt>
                <c:pt idx="2">
                  <c:v>78.150000000000006</c:v>
                </c:pt>
                <c:pt idx="3">
                  <c:v>74.73</c:v>
                </c:pt>
                <c:pt idx="4">
                  <c:v>74.28</c:v>
                </c:pt>
              </c:numCache>
            </c:numRef>
          </c:val>
          <c:extLst>
            <c:ext xmlns:c16="http://schemas.microsoft.com/office/drawing/2014/chart" uri="{C3380CC4-5D6E-409C-BE32-E72D297353CC}">
              <c16:uniqueId val="{00000000-4DE0-4146-BCBA-0DC90B5756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0-4146-BCBA-0DC90B5756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F-4924-8A25-E33DF7CC17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F-4924-8A25-E33DF7CC17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64-4C90-B148-8A06B54C30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64-4C90-B148-8A06B54C30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28-415A-A88A-F66B5696B6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28-415A-A88A-F66B5696B6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E-41AA-9E96-6871D9378D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E-41AA-9E96-6871D9378D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68.48</c:v>
                </c:pt>
                <c:pt idx="1">
                  <c:v>0</c:v>
                </c:pt>
                <c:pt idx="2">
                  <c:v>0</c:v>
                </c:pt>
                <c:pt idx="3">
                  <c:v>0</c:v>
                </c:pt>
                <c:pt idx="4">
                  <c:v>0</c:v>
                </c:pt>
              </c:numCache>
            </c:numRef>
          </c:val>
          <c:extLst>
            <c:ext xmlns:c16="http://schemas.microsoft.com/office/drawing/2014/chart" uri="{C3380CC4-5D6E-409C-BE32-E72D297353CC}">
              <c16:uniqueId val="{00000000-2744-4951-A8A6-55E96210FB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744-4951-A8A6-55E96210FB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56.5</c:v>
                </c:pt>
                <c:pt idx="1">
                  <c:v>60.43</c:v>
                </c:pt>
                <c:pt idx="2">
                  <c:v>66.819999999999993</c:v>
                </c:pt>
                <c:pt idx="3">
                  <c:v>61.78</c:v>
                </c:pt>
                <c:pt idx="4">
                  <c:v>45.06</c:v>
                </c:pt>
              </c:numCache>
            </c:numRef>
          </c:val>
          <c:extLst>
            <c:ext xmlns:c16="http://schemas.microsoft.com/office/drawing/2014/chart" uri="{C3380CC4-5D6E-409C-BE32-E72D297353CC}">
              <c16:uniqueId val="{00000000-5FDD-4566-A8B9-C88D4DB8F5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FDD-4566-A8B9-C88D4DB8F5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318.38</c:v>
                </c:pt>
                <c:pt idx="1">
                  <c:v>303.18</c:v>
                </c:pt>
                <c:pt idx="2">
                  <c:v>274.8</c:v>
                </c:pt>
                <c:pt idx="3">
                  <c:v>296.58</c:v>
                </c:pt>
                <c:pt idx="4">
                  <c:v>406.89</c:v>
                </c:pt>
              </c:numCache>
            </c:numRef>
          </c:val>
          <c:extLst>
            <c:ext xmlns:c16="http://schemas.microsoft.com/office/drawing/2014/chart" uri="{C3380CC4-5D6E-409C-BE32-E72D297353CC}">
              <c16:uniqueId val="{00000000-299F-40C2-9C62-DD1D0A54DE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99F-40C2-9C62-DD1D0A54DE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山口県　下関市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9</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250645</v>
      </c>
      <c r="AM8" s="36"/>
      <c r="AN8" s="36"/>
      <c r="AO8" s="36"/>
      <c r="AP8" s="36"/>
      <c r="AQ8" s="36"/>
      <c r="AR8" s="36"/>
      <c r="AS8" s="36"/>
      <c r="AT8" s="37">
        <f>データ!T6</f>
        <v>716.18</v>
      </c>
      <c r="AU8" s="37"/>
      <c r="AV8" s="37"/>
      <c r="AW8" s="37"/>
      <c r="AX8" s="37"/>
      <c r="AY8" s="37"/>
      <c r="AZ8" s="37"/>
      <c r="BA8" s="37"/>
      <c r="BB8" s="37">
        <f>データ!U6</f>
        <v>349.97</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20</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2.61</v>
      </c>
      <c r="Q10" s="37"/>
      <c r="R10" s="37"/>
      <c r="S10" s="37"/>
      <c r="T10" s="37"/>
      <c r="U10" s="37"/>
      <c r="V10" s="37"/>
      <c r="W10" s="37">
        <f>データ!Q6</f>
        <v>99.56</v>
      </c>
      <c r="X10" s="37"/>
      <c r="Y10" s="37"/>
      <c r="Z10" s="37"/>
      <c r="AA10" s="37"/>
      <c r="AB10" s="37"/>
      <c r="AC10" s="37"/>
      <c r="AD10" s="36">
        <f>データ!R6</f>
        <v>3336</v>
      </c>
      <c r="AE10" s="36"/>
      <c r="AF10" s="36"/>
      <c r="AG10" s="36"/>
      <c r="AH10" s="36"/>
      <c r="AI10" s="36"/>
      <c r="AJ10" s="36"/>
      <c r="AK10" s="2"/>
      <c r="AL10" s="36">
        <f>データ!V6</f>
        <v>6507</v>
      </c>
      <c r="AM10" s="36"/>
      <c r="AN10" s="36"/>
      <c r="AO10" s="36"/>
      <c r="AP10" s="36"/>
      <c r="AQ10" s="36"/>
      <c r="AR10" s="36"/>
      <c r="AS10" s="36"/>
      <c r="AT10" s="37">
        <f>データ!W6</f>
        <v>4.21</v>
      </c>
      <c r="AU10" s="37"/>
      <c r="AV10" s="37"/>
      <c r="AW10" s="37"/>
      <c r="AX10" s="37"/>
      <c r="AY10" s="37"/>
      <c r="AZ10" s="37"/>
      <c r="BA10" s="37"/>
      <c r="BB10" s="37">
        <f>データ!X6</f>
        <v>1545.61</v>
      </c>
      <c r="BC10" s="37"/>
      <c r="BD10" s="37"/>
      <c r="BE10" s="37"/>
      <c r="BF10" s="37"/>
      <c r="BG10" s="37"/>
      <c r="BH10" s="37"/>
      <c r="BI10" s="37"/>
      <c r="BJ10" s="2"/>
      <c r="BK10" s="2"/>
      <c r="BL10" s="46" t="s">
        <v>37</v>
      </c>
      <c r="BM10" s="47"/>
      <c r="BN10" s="48" t="s">
        <v>15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7</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44</v>
      </c>
      <c r="C85" s="6"/>
      <c r="D85" s="6"/>
      <c r="E85" s="6" t="s">
        <v>46</v>
      </c>
      <c r="F85" s="6" t="s">
        <v>47</v>
      </c>
      <c r="G85" s="6" t="s">
        <v>48</v>
      </c>
      <c r="H85" s="6" t="s">
        <v>41</v>
      </c>
      <c r="I85" s="6" t="s">
        <v>8</v>
      </c>
      <c r="J85" s="6" t="s">
        <v>49</v>
      </c>
      <c r="K85" s="6" t="s">
        <v>50</v>
      </c>
      <c r="L85" s="6" t="s">
        <v>32</v>
      </c>
      <c r="M85" s="6" t="s">
        <v>35</v>
      </c>
      <c r="N85" s="6" t="s">
        <v>51</v>
      </c>
      <c r="O85" s="6" t="s">
        <v>53</v>
      </c>
    </row>
    <row r="86" spans="1:78" hidden="1" x14ac:dyDescent="0.15">
      <c r="B86" s="6"/>
      <c r="C86" s="6"/>
      <c r="D86" s="6"/>
      <c r="E86" s="6" t="str">
        <f>データ!AI6</f>
        <v/>
      </c>
      <c r="F86" s="6" t="s">
        <v>38</v>
      </c>
      <c r="G86" s="6" t="s">
        <v>38</v>
      </c>
      <c r="H86" s="6" t="str">
        <f>データ!BP6</f>
        <v>【809.19】</v>
      </c>
      <c r="I86" s="6" t="str">
        <f>データ!CA6</f>
        <v>【57.02】</v>
      </c>
      <c r="J86" s="6" t="str">
        <f>データ!CL6</f>
        <v>【273.68】</v>
      </c>
      <c r="K86" s="6" t="str">
        <f>データ!CW6</f>
        <v>【52.55】</v>
      </c>
      <c r="L86" s="6" t="str">
        <f>データ!DH6</f>
        <v>【87.30】</v>
      </c>
      <c r="M86" s="6" t="s">
        <v>38</v>
      </c>
      <c r="N86" s="6" t="s">
        <v>38</v>
      </c>
      <c r="O86" s="6" t="str">
        <f>データ!EO6</f>
        <v>【0.02】</v>
      </c>
    </row>
  </sheetData>
  <sheetProtection algorithmName="SHA-512" hashValue="HIqIrH28MMPCfC/J2x+qm+2AQ91i6CYihWFSb7chD1Wbip/0LbJE7x+H+uZdtXHAcKKsU3pNnpap9TLFDzie7Q==" saltValue="y9uzunGs93rKUmusSHbVE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31</v>
      </c>
      <c r="C3" s="16" t="s">
        <v>58</v>
      </c>
      <c r="D3" s="16" t="s">
        <v>59</v>
      </c>
      <c r="E3" s="16" t="s">
        <v>3</v>
      </c>
      <c r="F3" s="16" t="s">
        <v>2</v>
      </c>
      <c r="G3" s="16" t="s">
        <v>25</v>
      </c>
      <c r="H3" s="74" t="s">
        <v>55</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24</v>
      </c>
      <c r="Z4" s="73"/>
      <c r="AA4" s="73"/>
      <c r="AB4" s="73"/>
      <c r="AC4" s="73"/>
      <c r="AD4" s="73"/>
      <c r="AE4" s="73"/>
      <c r="AF4" s="73"/>
      <c r="AG4" s="73"/>
      <c r="AH4" s="73"/>
      <c r="AI4" s="73"/>
      <c r="AJ4" s="73" t="s">
        <v>45</v>
      </c>
      <c r="AK4" s="73"/>
      <c r="AL4" s="73"/>
      <c r="AM4" s="73"/>
      <c r="AN4" s="73"/>
      <c r="AO4" s="73"/>
      <c r="AP4" s="73"/>
      <c r="AQ4" s="73"/>
      <c r="AR4" s="73"/>
      <c r="AS4" s="73"/>
      <c r="AT4" s="73"/>
      <c r="AU4" s="73" t="s">
        <v>27</v>
      </c>
      <c r="AV4" s="73"/>
      <c r="AW4" s="73"/>
      <c r="AX4" s="73"/>
      <c r="AY4" s="73"/>
      <c r="AZ4" s="73"/>
      <c r="BA4" s="73"/>
      <c r="BB4" s="73"/>
      <c r="BC4" s="73"/>
      <c r="BD4" s="73"/>
      <c r="BE4" s="73"/>
      <c r="BF4" s="73" t="s">
        <v>62</v>
      </c>
      <c r="BG4" s="73"/>
      <c r="BH4" s="73"/>
      <c r="BI4" s="73"/>
      <c r="BJ4" s="73"/>
      <c r="BK4" s="73"/>
      <c r="BL4" s="73"/>
      <c r="BM4" s="73"/>
      <c r="BN4" s="73"/>
      <c r="BO4" s="73"/>
      <c r="BP4" s="73"/>
      <c r="BQ4" s="73" t="s">
        <v>13</v>
      </c>
      <c r="BR4" s="73"/>
      <c r="BS4" s="73"/>
      <c r="BT4" s="73"/>
      <c r="BU4" s="73"/>
      <c r="BV4" s="73"/>
      <c r="BW4" s="73"/>
      <c r="BX4" s="73"/>
      <c r="BY4" s="73"/>
      <c r="BZ4" s="73"/>
      <c r="CA4" s="73"/>
      <c r="CB4" s="73" t="s">
        <v>61</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57</v>
      </c>
      <c r="I5" s="23" t="s">
        <v>70</v>
      </c>
      <c r="J5" s="23" t="s">
        <v>71</v>
      </c>
      <c r="K5" s="23" t="s">
        <v>72</v>
      </c>
      <c r="L5" s="23" t="s">
        <v>73</v>
      </c>
      <c r="M5" s="23" t="s">
        <v>4</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44</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5" s="13" customFormat="1" x14ac:dyDescent="0.15">
      <c r="A6" s="14" t="s">
        <v>95</v>
      </c>
      <c r="B6" s="19">
        <f t="shared" ref="B6:X6" si="1">B7</f>
        <v>2022</v>
      </c>
      <c r="C6" s="19">
        <f t="shared" si="1"/>
        <v>352012</v>
      </c>
      <c r="D6" s="19">
        <f t="shared" si="1"/>
        <v>47</v>
      </c>
      <c r="E6" s="19">
        <f t="shared" si="1"/>
        <v>17</v>
      </c>
      <c r="F6" s="19">
        <f t="shared" si="1"/>
        <v>5</v>
      </c>
      <c r="G6" s="19">
        <f t="shared" si="1"/>
        <v>0</v>
      </c>
      <c r="H6" s="19" t="str">
        <f t="shared" si="1"/>
        <v>山口県　下関市</v>
      </c>
      <c r="I6" s="19" t="str">
        <f t="shared" si="1"/>
        <v>法非適用</v>
      </c>
      <c r="J6" s="19" t="str">
        <f t="shared" si="1"/>
        <v>下水道事業</v>
      </c>
      <c r="K6" s="19" t="str">
        <f t="shared" si="1"/>
        <v>農業集落排水</v>
      </c>
      <c r="L6" s="19" t="str">
        <f t="shared" si="1"/>
        <v>F2</v>
      </c>
      <c r="M6" s="19" t="str">
        <f t="shared" si="1"/>
        <v>非設置</v>
      </c>
      <c r="N6" s="24" t="str">
        <f t="shared" si="1"/>
        <v>-</v>
      </c>
      <c r="O6" s="24" t="str">
        <f t="shared" si="1"/>
        <v>該当数値なし</v>
      </c>
      <c r="P6" s="24">
        <f t="shared" si="1"/>
        <v>2.61</v>
      </c>
      <c r="Q6" s="24">
        <f t="shared" si="1"/>
        <v>99.56</v>
      </c>
      <c r="R6" s="24">
        <f t="shared" si="1"/>
        <v>3336</v>
      </c>
      <c r="S6" s="24">
        <f t="shared" si="1"/>
        <v>250645</v>
      </c>
      <c r="T6" s="24">
        <f t="shared" si="1"/>
        <v>716.18</v>
      </c>
      <c r="U6" s="24">
        <f t="shared" si="1"/>
        <v>349.97</v>
      </c>
      <c r="V6" s="24">
        <f t="shared" si="1"/>
        <v>6507</v>
      </c>
      <c r="W6" s="24">
        <f t="shared" si="1"/>
        <v>4.21</v>
      </c>
      <c r="X6" s="24">
        <f t="shared" si="1"/>
        <v>1545.61</v>
      </c>
      <c r="Y6" s="28">
        <f t="shared" ref="Y6:AH6" si="2">IF(Y7="",NA(),Y7)</f>
        <v>81.709999999999994</v>
      </c>
      <c r="Z6" s="28">
        <f t="shared" si="2"/>
        <v>78.64</v>
      </c>
      <c r="AA6" s="28">
        <f t="shared" si="2"/>
        <v>78.150000000000006</v>
      </c>
      <c r="AB6" s="28">
        <f t="shared" si="2"/>
        <v>74.73</v>
      </c>
      <c r="AC6" s="28">
        <f t="shared" si="2"/>
        <v>74.28</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68.48</v>
      </c>
      <c r="BG6" s="24">
        <f t="shared" si="5"/>
        <v>0</v>
      </c>
      <c r="BH6" s="24">
        <f t="shared" si="5"/>
        <v>0</v>
      </c>
      <c r="BI6" s="24">
        <f t="shared" si="5"/>
        <v>0</v>
      </c>
      <c r="BJ6" s="24">
        <f t="shared" si="5"/>
        <v>0</v>
      </c>
      <c r="BK6" s="28">
        <f t="shared" si="5"/>
        <v>789.46</v>
      </c>
      <c r="BL6" s="28">
        <f t="shared" si="5"/>
        <v>826.83</v>
      </c>
      <c r="BM6" s="28">
        <f t="shared" si="5"/>
        <v>867.83</v>
      </c>
      <c r="BN6" s="28">
        <f t="shared" si="5"/>
        <v>791.76</v>
      </c>
      <c r="BO6" s="28">
        <f t="shared" si="5"/>
        <v>900.82</v>
      </c>
      <c r="BP6" s="24" t="str">
        <f>IF(BP7="","",IF(BP7="-","【-】","【"&amp;SUBSTITUTE(TEXT(BP7,"#,##0.00"),"-","△")&amp;"】"))</f>
        <v>【809.19】</v>
      </c>
      <c r="BQ6" s="28">
        <f t="shared" ref="BQ6:BZ6" si="6">IF(BQ7="",NA(),BQ7)</f>
        <v>56.5</v>
      </c>
      <c r="BR6" s="28">
        <f t="shared" si="6"/>
        <v>60.43</v>
      </c>
      <c r="BS6" s="28">
        <f t="shared" si="6"/>
        <v>66.819999999999993</v>
      </c>
      <c r="BT6" s="28">
        <f t="shared" si="6"/>
        <v>61.78</v>
      </c>
      <c r="BU6" s="28">
        <f t="shared" si="6"/>
        <v>45.06</v>
      </c>
      <c r="BV6" s="28">
        <f t="shared" si="6"/>
        <v>57.77</v>
      </c>
      <c r="BW6" s="28">
        <f t="shared" si="6"/>
        <v>57.31</v>
      </c>
      <c r="BX6" s="28">
        <f t="shared" si="6"/>
        <v>57.08</v>
      </c>
      <c r="BY6" s="28">
        <f t="shared" si="6"/>
        <v>56.26</v>
      </c>
      <c r="BZ6" s="28">
        <f t="shared" si="6"/>
        <v>52.94</v>
      </c>
      <c r="CA6" s="24" t="str">
        <f>IF(CA7="","",IF(CA7="-","【-】","【"&amp;SUBSTITUTE(TEXT(CA7,"#,##0.00"),"-","△")&amp;"】"))</f>
        <v>【57.02】</v>
      </c>
      <c r="CB6" s="28">
        <f t="shared" ref="CB6:CK6" si="7">IF(CB7="",NA(),CB7)</f>
        <v>318.38</v>
      </c>
      <c r="CC6" s="28">
        <f t="shared" si="7"/>
        <v>303.18</v>
      </c>
      <c r="CD6" s="28">
        <f t="shared" si="7"/>
        <v>274.8</v>
      </c>
      <c r="CE6" s="28">
        <f t="shared" si="7"/>
        <v>296.58</v>
      </c>
      <c r="CF6" s="28">
        <f t="shared" si="7"/>
        <v>406.89</v>
      </c>
      <c r="CG6" s="28">
        <f t="shared" si="7"/>
        <v>274.35000000000002</v>
      </c>
      <c r="CH6" s="28">
        <f t="shared" si="7"/>
        <v>273.52</v>
      </c>
      <c r="CI6" s="28">
        <f t="shared" si="7"/>
        <v>274.99</v>
      </c>
      <c r="CJ6" s="28">
        <f t="shared" si="7"/>
        <v>282.08999999999997</v>
      </c>
      <c r="CK6" s="28">
        <f t="shared" si="7"/>
        <v>303.27999999999997</v>
      </c>
      <c r="CL6" s="24" t="str">
        <f>IF(CL7="","",IF(CL7="-","【-】","【"&amp;SUBSTITUTE(TEXT(CL7,"#,##0.00"),"-","△")&amp;"】"))</f>
        <v>【273.68】</v>
      </c>
      <c r="CM6" s="28">
        <f t="shared" ref="CM6:CV6" si="8">IF(CM7="",NA(),CM7)</f>
        <v>51.83</v>
      </c>
      <c r="CN6" s="28">
        <f t="shared" si="8"/>
        <v>52.79</v>
      </c>
      <c r="CO6" s="28">
        <f t="shared" si="8"/>
        <v>54.14</v>
      </c>
      <c r="CP6" s="28">
        <f t="shared" si="8"/>
        <v>52.67</v>
      </c>
      <c r="CQ6" s="28">
        <f t="shared" si="8"/>
        <v>51.48</v>
      </c>
      <c r="CR6" s="28">
        <f t="shared" si="8"/>
        <v>50.68</v>
      </c>
      <c r="CS6" s="28">
        <f t="shared" si="8"/>
        <v>50.14</v>
      </c>
      <c r="CT6" s="28">
        <f t="shared" si="8"/>
        <v>54.83</v>
      </c>
      <c r="CU6" s="28">
        <f t="shared" si="8"/>
        <v>66.53</v>
      </c>
      <c r="CV6" s="28">
        <f t="shared" si="8"/>
        <v>52.35</v>
      </c>
      <c r="CW6" s="24" t="str">
        <f>IF(CW7="","",IF(CW7="-","【-】","【"&amp;SUBSTITUTE(TEXT(CW7,"#,##0.00"),"-","△")&amp;"】"))</f>
        <v>【52.55】</v>
      </c>
      <c r="CX6" s="28">
        <f t="shared" ref="CX6:DG6" si="9">IF(CX7="",NA(),CX7)</f>
        <v>92.28</v>
      </c>
      <c r="CY6" s="28">
        <f t="shared" si="9"/>
        <v>80.88</v>
      </c>
      <c r="CZ6" s="28">
        <f t="shared" si="9"/>
        <v>81.42</v>
      </c>
      <c r="DA6" s="28">
        <f t="shared" si="9"/>
        <v>82.14</v>
      </c>
      <c r="DB6" s="28">
        <f t="shared" si="9"/>
        <v>82.17</v>
      </c>
      <c r="DC6" s="28">
        <f t="shared" si="9"/>
        <v>84.86</v>
      </c>
      <c r="DD6" s="28">
        <f t="shared" si="9"/>
        <v>84.98</v>
      </c>
      <c r="DE6" s="28">
        <f t="shared" si="9"/>
        <v>84.7</v>
      </c>
      <c r="DF6" s="28">
        <f t="shared" si="9"/>
        <v>84.67</v>
      </c>
      <c r="DG6" s="28">
        <f t="shared" si="9"/>
        <v>84.39</v>
      </c>
      <c r="DH6" s="24" t="str">
        <f>IF(DH7="","",IF(DH7="-","【-】","【"&amp;SUBSTITUTE(TEXT(DH7,"#,##0.00"),"-","△")&amp;"】"))</f>
        <v>【87.30】</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0.02</v>
      </c>
      <c r="EL6" s="28">
        <f t="shared" si="12"/>
        <v>0.25</v>
      </c>
      <c r="EM6" s="28">
        <f t="shared" si="12"/>
        <v>0.05</v>
      </c>
      <c r="EN6" s="28">
        <f t="shared" si="12"/>
        <v>0.03</v>
      </c>
      <c r="EO6" s="24" t="str">
        <f>IF(EO7="","",IF(EO7="-","【-】","【"&amp;SUBSTITUTE(TEXT(EO7,"#,##0.00"),"-","△")&amp;"】"))</f>
        <v>【0.02】</v>
      </c>
    </row>
    <row r="7" spans="1:145" s="13" customFormat="1" x14ac:dyDescent="0.15">
      <c r="A7" s="14"/>
      <c r="B7" s="20">
        <v>2022</v>
      </c>
      <c r="C7" s="20">
        <v>352012</v>
      </c>
      <c r="D7" s="20">
        <v>47</v>
      </c>
      <c r="E7" s="20">
        <v>17</v>
      </c>
      <c r="F7" s="20">
        <v>5</v>
      </c>
      <c r="G7" s="20">
        <v>0</v>
      </c>
      <c r="H7" s="20" t="s">
        <v>96</v>
      </c>
      <c r="I7" s="20" t="s">
        <v>97</v>
      </c>
      <c r="J7" s="20" t="s">
        <v>98</v>
      </c>
      <c r="K7" s="20" t="s">
        <v>99</v>
      </c>
      <c r="L7" s="20" t="s">
        <v>100</v>
      </c>
      <c r="M7" s="20" t="s">
        <v>101</v>
      </c>
      <c r="N7" s="25" t="s">
        <v>38</v>
      </c>
      <c r="O7" s="25" t="s">
        <v>102</v>
      </c>
      <c r="P7" s="25">
        <v>2.61</v>
      </c>
      <c r="Q7" s="25">
        <v>99.56</v>
      </c>
      <c r="R7" s="25">
        <v>3336</v>
      </c>
      <c r="S7" s="25">
        <v>250645</v>
      </c>
      <c r="T7" s="25">
        <v>716.18</v>
      </c>
      <c r="U7" s="25">
        <v>349.97</v>
      </c>
      <c r="V7" s="25">
        <v>6507</v>
      </c>
      <c r="W7" s="25">
        <v>4.21</v>
      </c>
      <c r="X7" s="25">
        <v>1545.61</v>
      </c>
      <c r="Y7" s="25">
        <v>81.709999999999994</v>
      </c>
      <c r="Z7" s="25">
        <v>78.64</v>
      </c>
      <c r="AA7" s="25">
        <v>78.150000000000006</v>
      </c>
      <c r="AB7" s="25">
        <v>74.73</v>
      </c>
      <c r="AC7" s="25">
        <v>74.28</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68.48</v>
      </c>
      <c r="BG7" s="25">
        <v>0</v>
      </c>
      <c r="BH7" s="25">
        <v>0</v>
      </c>
      <c r="BI7" s="25">
        <v>0</v>
      </c>
      <c r="BJ7" s="25">
        <v>0</v>
      </c>
      <c r="BK7" s="25">
        <v>789.46</v>
      </c>
      <c r="BL7" s="25">
        <v>826.83</v>
      </c>
      <c r="BM7" s="25">
        <v>867.83</v>
      </c>
      <c r="BN7" s="25">
        <v>791.76</v>
      </c>
      <c r="BO7" s="25">
        <v>900.82</v>
      </c>
      <c r="BP7" s="25">
        <v>809.19</v>
      </c>
      <c r="BQ7" s="25">
        <v>56.5</v>
      </c>
      <c r="BR7" s="25">
        <v>60.43</v>
      </c>
      <c r="BS7" s="25">
        <v>66.819999999999993</v>
      </c>
      <c r="BT7" s="25">
        <v>61.78</v>
      </c>
      <c r="BU7" s="25">
        <v>45.06</v>
      </c>
      <c r="BV7" s="25">
        <v>57.77</v>
      </c>
      <c r="BW7" s="25">
        <v>57.31</v>
      </c>
      <c r="BX7" s="25">
        <v>57.08</v>
      </c>
      <c r="BY7" s="25">
        <v>56.26</v>
      </c>
      <c r="BZ7" s="25">
        <v>52.94</v>
      </c>
      <c r="CA7" s="25">
        <v>57.02</v>
      </c>
      <c r="CB7" s="25">
        <v>318.38</v>
      </c>
      <c r="CC7" s="25">
        <v>303.18</v>
      </c>
      <c r="CD7" s="25">
        <v>274.8</v>
      </c>
      <c r="CE7" s="25">
        <v>296.58</v>
      </c>
      <c r="CF7" s="25">
        <v>406.89</v>
      </c>
      <c r="CG7" s="25">
        <v>274.35000000000002</v>
      </c>
      <c r="CH7" s="25">
        <v>273.52</v>
      </c>
      <c r="CI7" s="25">
        <v>274.99</v>
      </c>
      <c r="CJ7" s="25">
        <v>282.08999999999997</v>
      </c>
      <c r="CK7" s="25">
        <v>303.27999999999997</v>
      </c>
      <c r="CL7" s="25">
        <v>273.68</v>
      </c>
      <c r="CM7" s="25">
        <v>51.83</v>
      </c>
      <c r="CN7" s="25">
        <v>52.79</v>
      </c>
      <c r="CO7" s="25">
        <v>54.14</v>
      </c>
      <c r="CP7" s="25">
        <v>52.67</v>
      </c>
      <c r="CQ7" s="25">
        <v>51.48</v>
      </c>
      <c r="CR7" s="25">
        <v>50.68</v>
      </c>
      <c r="CS7" s="25">
        <v>50.14</v>
      </c>
      <c r="CT7" s="25">
        <v>54.83</v>
      </c>
      <c r="CU7" s="25">
        <v>66.53</v>
      </c>
      <c r="CV7" s="25">
        <v>52.35</v>
      </c>
      <c r="CW7" s="25">
        <v>52.55</v>
      </c>
      <c r="CX7" s="25">
        <v>92.28</v>
      </c>
      <c r="CY7" s="25">
        <v>80.88</v>
      </c>
      <c r="CZ7" s="25">
        <v>81.42</v>
      </c>
      <c r="DA7" s="25">
        <v>82.14</v>
      </c>
      <c r="DB7" s="25">
        <v>82.17</v>
      </c>
      <c r="DC7" s="25">
        <v>84.86</v>
      </c>
      <c r="DD7" s="25">
        <v>84.98</v>
      </c>
      <c r="DE7" s="25">
        <v>84.7</v>
      </c>
      <c r="DF7" s="25">
        <v>84.67</v>
      </c>
      <c r="DG7" s="25">
        <v>84.39</v>
      </c>
      <c r="DH7" s="25">
        <v>87.3</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0.02</v>
      </c>
      <c r="EL7" s="25">
        <v>0.25</v>
      </c>
      <c r="EM7" s="25">
        <v>0.05</v>
      </c>
      <c r="EN7" s="25">
        <v>0.03</v>
      </c>
      <c r="EO7" s="25">
        <v>0.02</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108</v>
      </c>
    </row>
    <row r="12" spans="1:145" x14ac:dyDescent="0.15">
      <c r="B12">
        <v>1</v>
      </c>
      <c r="C12">
        <v>1</v>
      </c>
      <c r="D12">
        <v>2</v>
      </c>
      <c r="E12">
        <v>3</v>
      </c>
      <c r="F12">
        <v>4</v>
      </c>
      <c r="G12" t="s">
        <v>109</v>
      </c>
    </row>
    <row r="13" spans="1:145"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下関市情報政策課</cp:lastModifiedBy>
  <dcterms:created xsi:type="dcterms:W3CDTF">2023-12-12T02:55:34Z</dcterms:created>
  <dcterms:modified xsi:type="dcterms:W3CDTF">2024-02-05T01:58:51Z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2024-01-19T06:42:01Z</vt:filetime>
  </property>
</Properties>
</file>