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2 給水装置係\★職員ボックス\★押印廃止\①給水装置設計施工要綱\完成品\"/>
    </mc:Choice>
  </mc:AlternateContent>
  <bookViews>
    <workbookView xWindow="0" yWindow="0" windowWidth="20490" windowHeight="7530"/>
  </bookViews>
  <sheets>
    <sheet name="様式第6号" sheetId="15" r:id="rId1"/>
  </sheets>
  <calcPr calcId="162913"/>
</workbook>
</file>

<file path=xl/calcChain.xml><?xml version="1.0" encoding="utf-8"?>
<calcChain xmlns="http://schemas.openxmlformats.org/spreadsheetml/2006/main">
  <c r="AI50" i="15" l="1"/>
  <c r="AI49" i="15"/>
  <c r="AI48" i="15"/>
  <c r="AI47" i="15"/>
  <c r="AI46" i="15"/>
  <c r="K13" i="15" l="1"/>
  <c r="AZ13" i="15" l="1"/>
  <c r="AZ14" i="15"/>
  <c r="AZ16" i="15" s="1"/>
  <c r="AI51" i="15"/>
  <c r="O47" i="15"/>
  <c r="T47" i="15"/>
  <c r="Y47" i="15"/>
  <c r="O48" i="15"/>
  <c r="T48" i="15"/>
  <c r="Y48" i="15"/>
  <c r="O49" i="15"/>
  <c r="T49" i="15"/>
  <c r="Y49" i="15"/>
  <c r="O50" i="15"/>
  <c r="T50" i="15"/>
  <c r="Y50" i="15"/>
  <c r="Y46" i="15" l="1"/>
  <c r="Q25" i="15"/>
  <c r="BB25" i="15" s="1"/>
  <c r="Q28" i="15"/>
  <c r="BB28" i="15" s="1"/>
  <c r="Q29" i="15"/>
  <c r="BB29" i="15" s="1"/>
  <c r="Q31" i="15"/>
  <c r="Q32" i="15"/>
  <c r="AY32" i="15" s="1"/>
  <c r="Q33" i="15"/>
  <c r="AY33" i="15" s="1"/>
  <c r="Q34" i="15"/>
  <c r="Q35" i="15"/>
  <c r="Q36" i="15"/>
  <c r="AY36" i="15" s="1"/>
  <c r="Q37" i="15"/>
  <c r="AY37" i="15" s="1"/>
  <c r="Q38" i="15"/>
  <c r="T46" i="15"/>
  <c r="O46" i="15"/>
  <c r="BB26" i="15"/>
  <c r="BB27" i="15"/>
  <c r="BB30" i="15"/>
  <c r="BB31" i="15"/>
  <c r="BB32" i="15"/>
  <c r="BB33" i="15"/>
  <c r="BB34" i="15"/>
  <c r="BB35" i="15"/>
  <c r="BB36" i="15"/>
  <c r="BB37" i="15"/>
  <c r="BB38" i="15"/>
  <c r="AY31" i="15"/>
  <c r="AY34" i="15"/>
  <c r="AY35" i="15"/>
  <c r="AY38" i="15"/>
  <c r="AY25" i="15"/>
  <c r="AY28" i="15"/>
  <c r="AY29" i="15"/>
  <c r="M25" i="15"/>
  <c r="M26" i="15"/>
  <c r="Q26" i="15" s="1"/>
  <c r="AY26" i="15" s="1"/>
  <c r="M27" i="15"/>
  <c r="Q27" i="15" s="1"/>
  <c r="AY27" i="15" s="1"/>
  <c r="M28" i="15"/>
  <c r="M29" i="15"/>
  <c r="M30" i="15"/>
  <c r="Q30" i="15" s="1"/>
  <c r="AY30" i="15" s="1"/>
  <c r="M31" i="15"/>
  <c r="M32" i="15"/>
  <c r="M33" i="15"/>
  <c r="M34" i="15"/>
  <c r="M35" i="15"/>
  <c r="M36" i="15"/>
  <c r="M37" i="15"/>
  <c r="M38" i="15"/>
  <c r="M24" i="15"/>
  <c r="Q24" i="15" s="1"/>
  <c r="AY24" i="15" s="1"/>
  <c r="BB24" i="15" l="1"/>
  <c r="BB39" i="15" s="1"/>
  <c r="AY8" i="15" s="1"/>
  <c r="V13" i="15" s="1"/>
  <c r="AZ10" i="15"/>
  <c r="AY7" i="15"/>
  <c r="AZ11" i="15" l="1"/>
  <c r="AO13" i="15" s="1"/>
  <c r="AE13" i="15"/>
</calcChain>
</file>

<file path=xl/sharedStrings.xml><?xml version="1.0" encoding="utf-8"?>
<sst xmlns="http://schemas.openxmlformats.org/spreadsheetml/2006/main" count="161" uniqueCount="91">
  <si>
    <t>施工業者</t>
    <rPh sb="0" eb="2">
      <t>セコウ</t>
    </rPh>
    <rPh sb="2" eb="4">
      <t>ギョウシャ</t>
    </rPh>
    <phoneticPr fontId="1"/>
  </si>
  <si>
    <t>工事場所</t>
    <rPh sb="0" eb="2">
      <t>コウジ</t>
    </rPh>
    <rPh sb="2" eb="4">
      <t>バショ</t>
    </rPh>
    <phoneticPr fontId="1"/>
  </si>
  <si>
    <t>給水装置工事
主任技術者名</t>
    <rPh sb="0" eb="2">
      <t>キュウスイ</t>
    </rPh>
    <rPh sb="2" eb="4">
      <t>ソウチ</t>
    </rPh>
    <rPh sb="4" eb="6">
      <t>コウジ</t>
    </rPh>
    <rPh sb="7" eb="9">
      <t>シュニン</t>
    </rPh>
    <rPh sb="9" eb="12">
      <t>ギジュツシャ</t>
    </rPh>
    <rPh sb="12" eb="13">
      <t>メイ</t>
    </rPh>
    <phoneticPr fontId="1"/>
  </si>
  <si>
    <t>装置番号</t>
    <rPh sb="0" eb="2">
      <t>ソウチ</t>
    </rPh>
    <rPh sb="2" eb="4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</si>
  <si>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</si>
  <si>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局担当職員</t>
    <rPh sb="0" eb="1">
      <t>キョク</t>
    </rPh>
    <rPh sb="1" eb="3">
      <t>タントウ</t>
    </rPh>
    <rPh sb="3" eb="5">
      <t>ショクイン</t>
    </rPh>
    <phoneticPr fontId="1"/>
  </si>
  <si>
    <t>＋</t>
    <phoneticPr fontId="1"/>
  </si>
  <si>
    <t>×</t>
    <phoneticPr fontId="1"/>
  </si>
  <si>
    <t>－</t>
    <phoneticPr fontId="1"/>
  </si>
  <si>
    <t>MPa</t>
    <phoneticPr fontId="1"/>
  </si>
  <si>
    <t>＝</t>
    <phoneticPr fontId="1"/>
  </si>
  <si>
    <t>÷</t>
    <phoneticPr fontId="1"/>
  </si>
  <si>
    <t>ｍ</t>
    <phoneticPr fontId="1"/>
  </si>
  <si>
    <t>末端最高位で給水器具を使用するための必要最小動水圧</t>
    <phoneticPr fontId="1"/>
  </si>
  <si>
    <t>設計水量</t>
    <rPh sb="0" eb="2">
      <t>セッケイ</t>
    </rPh>
    <rPh sb="2" eb="4">
      <t>スイリョウ</t>
    </rPh>
    <phoneticPr fontId="1"/>
  </si>
  <si>
    <t>10戸未満</t>
    <rPh sb="2" eb="3">
      <t>コ</t>
    </rPh>
    <rPh sb="3" eb="5">
      <t>ミマン</t>
    </rPh>
    <phoneticPr fontId="1"/>
  </si>
  <si>
    <t>10戸以上600戸未満</t>
    <rPh sb="2" eb="3">
      <t>コ</t>
    </rPh>
    <rPh sb="3" eb="5">
      <t>イジョウ</t>
    </rPh>
    <rPh sb="8" eb="9">
      <t>コ</t>
    </rPh>
    <rPh sb="9" eb="11">
      <t>ミマン</t>
    </rPh>
    <phoneticPr fontId="1"/>
  </si>
  <si>
    <t>ｈ</t>
    <phoneticPr fontId="1"/>
  </si>
  <si>
    <t>Ｌ</t>
    <phoneticPr fontId="1"/>
  </si>
  <si>
    <t>Ｖ</t>
    <phoneticPr fontId="1"/>
  </si>
  <si>
    <t>口径</t>
    <rPh sb="0" eb="2">
      <t>コウケイ</t>
    </rPh>
    <phoneticPr fontId="1"/>
  </si>
  <si>
    <t>損失水頭</t>
    <rPh sb="0" eb="2">
      <t>ソンシツ</t>
    </rPh>
    <rPh sb="2" eb="4">
      <t>スイトウ</t>
    </rPh>
    <phoneticPr fontId="1"/>
  </si>
  <si>
    <t>管内平均流速</t>
    <rPh sb="0" eb="2">
      <t>カンナイ</t>
    </rPh>
    <rPh sb="2" eb="4">
      <t>ヘイキン</t>
    </rPh>
    <rPh sb="4" eb="6">
      <t>リュウソク</t>
    </rPh>
    <phoneticPr fontId="1"/>
  </si>
  <si>
    <t>π：円周率（3.14）</t>
    <rPh sb="2" eb="5">
      <t>エンシュウリツ</t>
    </rPh>
    <phoneticPr fontId="1"/>
  </si>
  <si>
    <t>～</t>
    <phoneticPr fontId="1"/>
  </si>
  <si>
    <t>区間</t>
    <rPh sb="0" eb="2">
      <t>クカン</t>
    </rPh>
    <phoneticPr fontId="1"/>
  </si>
  <si>
    <t>戸数</t>
    <rPh sb="0" eb="2">
      <t>コスウ</t>
    </rPh>
    <phoneticPr fontId="1"/>
  </si>
  <si>
    <t>(㎜)</t>
    <phoneticPr fontId="1"/>
  </si>
  <si>
    <t>(戸)</t>
    <rPh sb="1" eb="2">
      <t>コ</t>
    </rPh>
    <phoneticPr fontId="1"/>
  </si>
  <si>
    <t>(ℓ/分)</t>
    <rPh sb="3" eb="4">
      <t>フン</t>
    </rPh>
    <phoneticPr fontId="1"/>
  </si>
  <si>
    <t>(ｍ/秒)</t>
    <phoneticPr fontId="1"/>
  </si>
  <si>
    <t>直管実長</t>
    <rPh sb="0" eb="1">
      <t>チョク</t>
    </rPh>
    <rPh sb="1" eb="2">
      <t>カン</t>
    </rPh>
    <rPh sb="2" eb="3">
      <t>ジツ</t>
    </rPh>
    <rPh sb="3" eb="4">
      <t>オサ</t>
    </rPh>
    <phoneticPr fontId="1"/>
  </si>
  <si>
    <t>損失水頭換算長(ｍ)</t>
    <rPh sb="0" eb="2">
      <t>ソンシツ</t>
    </rPh>
    <rPh sb="2" eb="4">
      <t>スイトウ</t>
    </rPh>
    <rPh sb="4" eb="6">
      <t>カンサン</t>
    </rPh>
    <rPh sb="6" eb="7">
      <t>オサ</t>
    </rPh>
    <phoneticPr fontId="1"/>
  </si>
  <si>
    <t>合計</t>
    <rPh sb="0" eb="2">
      <t>ゴウケイ</t>
    </rPh>
    <phoneticPr fontId="1"/>
  </si>
  <si>
    <t>ｄ</t>
    <phoneticPr fontId="1"/>
  </si>
  <si>
    <t>合計（小数点以下第２位を四捨五入し、第１位止め）</t>
    <rPh sb="0" eb="2">
      <t>ゴウケイ</t>
    </rPh>
    <rPh sb="3" eb="6">
      <t>ショウスウテン</t>
    </rPh>
    <rPh sb="6" eb="8">
      <t>イカ</t>
    </rPh>
    <rPh sb="8" eb="9">
      <t>ダイ</t>
    </rPh>
    <rPh sb="10" eb="11">
      <t>イ</t>
    </rPh>
    <rPh sb="12" eb="16">
      <t>シシャゴニュウ</t>
    </rPh>
    <rPh sb="18" eb="19">
      <t>ダイ</t>
    </rPh>
    <rPh sb="20" eb="21">
      <t>イ</t>
    </rPh>
    <rPh sb="21" eb="22">
      <t>ト</t>
    </rPh>
    <phoneticPr fontId="1"/>
  </si>
  <si>
    <t>管　口　径　が　50　㎜　以　下　の　場　合</t>
    <rPh sb="0" eb="1">
      <t>カン</t>
    </rPh>
    <rPh sb="2" eb="3">
      <t>クチ</t>
    </rPh>
    <rPh sb="4" eb="5">
      <t>ケイ</t>
    </rPh>
    <rPh sb="13" eb="14">
      <t>イ</t>
    </rPh>
    <rPh sb="15" eb="16">
      <t>シタ</t>
    </rPh>
    <rPh sb="19" eb="20">
      <t>バ</t>
    </rPh>
    <rPh sb="21" eb="22">
      <t>ゴウ</t>
    </rPh>
    <phoneticPr fontId="1"/>
  </si>
  <si>
    <t>ウエストン公式</t>
    <rPh sb="5" eb="7">
      <t>コウシキ</t>
    </rPh>
    <phoneticPr fontId="1"/>
  </si>
  <si>
    <t>＝(</t>
    <phoneticPr fontId="1"/>
  </si>
  <si>
    <t>)×</t>
    <phoneticPr fontId="1"/>
  </si>
  <si>
    <t>ｈ：摩擦損失水頭（ｍ）</t>
    <rPh sb="2" eb="4">
      <t>マサツ</t>
    </rPh>
    <rPh sb="4" eb="6">
      <t>ソンシツ</t>
    </rPh>
    <rPh sb="6" eb="8">
      <t>スイトウ</t>
    </rPh>
    <phoneticPr fontId="1"/>
  </si>
  <si>
    <t>管　口　径　が　75　㎜　以　上　の　場　合</t>
    <rPh sb="0" eb="1">
      <t>カン</t>
    </rPh>
    <rPh sb="2" eb="3">
      <t>クチ</t>
    </rPh>
    <rPh sb="4" eb="5">
      <t>ケイ</t>
    </rPh>
    <rPh sb="13" eb="14">
      <t>イ</t>
    </rPh>
    <rPh sb="15" eb="16">
      <t>ウエ</t>
    </rPh>
    <rPh sb="19" eb="20">
      <t>バ</t>
    </rPh>
    <rPh sb="21" eb="22">
      <t>ゴウ</t>
    </rPh>
    <phoneticPr fontId="1"/>
  </si>
  <si>
    <t>流量</t>
    <rPh sb="0" eb="2">
      <t>リュウリョウ</t>
    </rPh>
    <phoneticPr fontId="1"/>
  </si>
  <si>
    <t>管の長さ</t>
    <rPh sb="0" eb="1">
      <t>カン</t>
    </rPh>
    <rPh sb="2" eb="3">
      <t>ナガ</t>
    </rPh>
    <phoneticPr fontId="1"/>
  </si>
  <si>
    <t>ヘーゼン・ウイリアムズ公式</t>
    <rPh sb="11" eb="13">
      <t>コウシキ</t>
    </rPh>
    <phoneticPr fontId="1"/>
  </si>
  <si>
    <t>Ｃ：流速係数＝110</t>
    <rPh sb="2" eb="4">
      <t>リュウソク</t>
    </rPh>
    <rPh sb="4" eb="6">
      <t>ケイスウ</t>
    </rPh>
    <phoneticPr fontId="1"/>
  </si>
  <si>
    <t>Ｑ：流量（㎡/秒）＝設計水量(ℓ/分)÷1,000÷60</t>
    <rPh sb="2" eb="4">
      <t>リュウリョウ</t>
    </rPh>
    <rPh sb="7" eb="8">
      <t>ビョウ</t>
    </rPh>
    <phoneticPr fontId="1"/>
  </si>
  <si>
    <t>Ｑ：流量（㎡/秒）＝設計水量(ℓ/分)÷1,000÷60</t>
    <phoneticPr fontId="1"/>
  </si>
  <si>
    <t>(ｍ)</t>
    <phoneticPr fontId="1"/>
  </si>
  <si>
    <t>４・５階直結式給水計算書</t>
    <rPh sb="3" eb="4">
      <t>カイ</t>
    </rPh>
    <rPh sb="4" eb="6">
      <t>チョッケツ</t>
    </rPh>
    <rPh sb="6" eb="7">
      <t>シキ</t>
    </rPh>
    <rPh sb="7" eb="9">
      <t>キュウスイ</t>
    </rPh>
    <rPh sb="9" eb="12">
      <t>ケイサンショ</t>
    </rPh>
    <phoneticPr fontId="1"/>
  </si>
  <si>
    <t>最小動水圧水頭</t>
    <rPh sb="0" eb="2">
      <t>サイショウ</t>
    </rPh>
    <rPh sb="2" eb="3">
      <t>ドウ</t>
    </rPh>
    <rPh sb="3" eb="5">
      <t>スイアツ</t>
    </rPh>
    <rPh sb="5" eb="7">
      <t>スイトウ</t>
    </rPh>
    <phoneticPr fontId="1"/>
  </si>
  <si>
    <t>設計水圧協議による最小動水圧＝</t>
    <rPh sb="0" eb="2">
      <t>セッケイ</t>
    </rPh>
    <rPh sb="2" eb="4">
      <t>スイアツ</t>
    </rPh>
    <rPh sb="4" eb="6">
      <t>キョウギ</t>
    </rPh>
    <rPh sb="9" eb="11">
      <t>サイショウ</t>
    </rPh>
    <rPh sb="11" eb="12">
      <t>ドウ</t>
    </rPh>
    <rPh sb="12" eb="14">
      <t>スイアツ</t>
    </rPh>
    <phoneticPr fontId="1"/>
  </si>
  <si>
    <t>摩擦損失水頭</t>
    <rPh sb="0" eb="2">
      <t>マサツ</t>
    </rPh>
    <rPh sb="2" eb="4">
      <t>ソンシツ</t>
    </rPh>
    <rPh sb="4" eb="6">
      <t>スイトウ</t>
    </rPh>
    <phoneticPr fontId="1"/>
  </si>
  <si>
    <t>高低差損失水頭</t>
    <rPh sb="0" eb="2">
      <t>コウテイ</t>
    </rPh>
    <rPh sb="2" eb="3">
      <t>サ</t>
    </rPh>
    <rPh sb="3" eb="5">
      <t>ソンシツ</t>
    </rPh>
    <rPh sb="5" eb="7">
      <t>スイトウ</t>
    </rPh>
    <phoneticPr fontId="1"/>
  </si>
  <si>
    <t>配水管埋設深度</t>
    <rPh sb="0" eb="3">
      <t>ハイスイカン</t>
    </rPh>
    <rPh sb="3" eb="5">
      <t>マイセツ</t>
    </rPh>
    <rPh sb="5" eb="7">
      <t>シンド</t>
    </rPh>
    <phoneticPr fontId="1"/>
  </si>
  <si>
    <t>末端最高位給水用具の高さ</t>
    <rPh sb="0" eb="2">
      <t>マッタン</t>
    </rPh>
    <rPh sb="2" eb="5">
      <t>サイコウイ</t>
    </rPh>
    <rPh sb="5" eb="7">
      <t>キュウスイ</t>
    </rPh>
    <rPh sb="7" eb="9">
      <t>ヨウグ</t>
    </rPh>
    <rPh sb="10" eb="11">
      <t>タカ</t>
    </rPh>
    <phoneticPr fontId="1"/>
  </si>
  <si>
    <t>配管立体図によるもので、</t>
    <rPh sb="0" eb="2">
      <t>ハイカン</t>
    </rPh>
    <rPh sb="2" eb="4">
      <t>リッタイ</t>
    </rPh>
    <rPh sb="4" eb="5">
      <t>ズ</t>
    </rPh>
    <phoneticPr fontId="1"/>
  </si>
  <si>
    <t>給水用具作動水圧</t>
    <rPh sb="0" eb="2">
      <t>キュウスイ</t>
    </rPh>
    <rPh sb="2" eb="4">
      <t>ヨウグ</t>
    </rPh>
    <rPh sb="4" eb="6">
      <t>サドウ</t>
    </rPh>
    <rPh sb="6" eb="8">
      <t>スイアツ</t>
    </rPh>
    <phoneticPr fontId="1"/>
  </si>
  <si>
    <t>≧</t>
    <phoneticPr fontId="1"/>
  </si>
  <si>
    <t>給水可否判定</t>
    <rPh sb="0" eb="2">
      <t>キュウスイ</t>
    </rPh>
    <rPh sb="2" eb="3">
      <t>カ</t>
    </rPh>
    <rPh sb="3" eb="4">
      <t>ヒ</t>
    </rPh>
    <rPh sb="4" eb="6">
      <t>ハンテイ</t>
    </rPh>
    <phoneticPr fontId="1"/>
  </si>
  <si>
    <r>
      <t>ｇ：重力加速度（ｍ/秒</t>
    </r>
    <r>
      <rPr>
        <vertAlign val="superscript"/>
        <sz val="7"/>
        <color theme="1"/>
        <rFont val="ＭＳ 明朝"/>
        <family val="1"/>
        <charset val="128"/>
      </rPr>
      <t>2</t>
    </r>
    <r>
      <rPr>
        <sz val="7"/>
        <color theme="1"/>
        <rFont val="ＭＳ 明朝"/>
        <family val="1"/>
        <charset val="128"/>
      </rPr>
      <t>）</t>
    </r>
    <rPh sb="2" eb="4">
      <t>ジュウリョク</t>
    </rPh>
    <rPh sb="4" eb="7">
      <t>カソクド</t>
    </rPh>
    <rPh sb="10" eb="11">
      <t>ビョウ</t>
    </rPh>
    <phoneticPr fontId="1"/>
  </si>
  <si>
    <t>摩擦損失水頭計算式</t>
    <rPh sb="0" eb="2">
      <t>マサツ</t>
    </rPh>
    <rPh sb="2" eb="4">
      <t>ソンシツ</t>
    </rPh>
    <rPh sb="4" eb="6">
      <t>スイトウ</t>
    </rPh>
    <rPh sb="6" eb="8">
      <t>ケイサン</t>
    </rPh>
    <rPh sb="8" eb="9">
      <t>シキ</t>
    </rPh>
    <phoneticPr fontId="1"/>
  </si>
  <si>
    <t>分岐箇所から末端最高位給水用具の損失水頭（下記の計算式より）</t>
    <rPh sb="0" eb="2">
      <t>ブンキ</t>
    </rPh>
    <rPh sb="2" eb="4">
      <t>カショ</t>
    </rPh>
    <rPh sb="6" eb="8">
      <t>マッタン</t>
    </rPh>
    <rPh sb="8" eb="11">
      <t>サイコウイ</t>
    </rPh>
    <rPh sb="11" eb="13">
      <t>キュウスイ</t>
    </rPh>
    <rPh sb="13" eb="15">
      <t>ヨウグ</t>
    </rPh>
    <rPh sb="16" eb="18">
      <t>ソンシツ</t>
    </rPh>
    <rPh sb="18" eb="20">
      <t>スイトウ</t>
    </rPh>
    <rPh sb="21" eb="23">
      <t>カキ</t>
    </rPh>
    <rPh sb="24" eb="26">
      <t>ケイサン</t>
    </rPh>
    <rPh sb="26" eb="27">
      <t>シキ</t>
    </rPh>
    <phoneticPr fontId="1"/>
  </si>
  <si>
    <t>その他</t>
    <rPh sb="2" eb="3">
      <t>タ</t>
    </rPh>
    <phoneticPr fontId="1"/>
  </si>
  <si>
    <t>戸数が１戸のときは、設計水量は36ℓ/分とし、居住室内については都度定める。</t>
    <phoneticPr fontId="1"/>
  </si>
  <si>
    <r>
      <t>ｈ　＝　10.666×Ｃ</t>
    </r>
    <r>
      <rPr>
        <vertAlign val="superscript"/>
        <sz val="7"/>
        <color theme="1"/>
        <rFont val="ＭＳ 明朝"/>
        <family val="1"/>
        <charset val="128"/>
      </rPr>
      <t>-1.85</t>
    </r>
    <r>
      <rPr>
        <sz val="7"/>
        <color theme="1"/>
        <rFont val="ＭＳ 明朝"/>
        <family val="1"/>
        <charset val="128"/>
      </rPr>
      <t>×ｄ</t>
    </r>
    <r>
      <rPr>
        <vertAlign val="superscript"/>
        <sz val="7"/>
        <color theme="1"/>
        <rFont val="ＭＳ 明朝"/>
        <family val="1"/>
        <charset val="128"/>
      </rPr>
      <t>-4.87</t>
    </r>
    <r>
      <rPr>
        <sz val="7"/>
        <color theme="1"/>
        <rFont val="ＭＳ 明朝"/>
        <family val="1"/>
        <charset val="128"/>
      </rPr>
      <t>×Ｑ</t>
    </r>
    <r>
      <rPr>
        <vertAlign val="superscript"/>
        <sz val="7"/>
        <color theme="1"/>
        <rFont val="ＭＳ 明朝"/>
        <family val="1"/>
        <charset val="128"/>
      </rPr>
      <t>1.85</t>
    </r>
    <r>
      <rPr>
        <sz val="7"/>
        <color theme="1"/>
        <rFont val="ＭＳ 明朝"/>
        <family val="1"/>
        <charset val="128"/>
      </rPr>
      <t>×Ｌ</t>
    </r>
    <phoneticPr fontId="1"/>
  </si>
  <si>
    <t>(㎥/秒)</t>
    <phoneticPr fontId="1"/>
  </si>
  <si>
    <t>×ｄ</t>
    <phoneticPr fontId="1"/>
  </si>
  <si>
    <t>積算根拠を明示すること。[その手法：　　　　　　　　　　　　　　　]</t>
    <rPh sb="0" eb="2">
      <t>セキサン</t>
    </rPh>
    <rPh sb="2" eb="4">
      <t>コンキョ</t>
    </rPh>
    <rPh sb="5" eb="7">
      <t>メイジ</t>
    </rPh>
    <rPh sb="15" eb="17">
      <t>シュホウ</t>
    </rPh>
    <phoneticPr fontId="1"/>
  </si>
  <si>
    <t>住居用　　[BL基準]</t>
    <rPh sb="0" eb="2">
      <t>ジュウキョ</t>
    </rPh>
    <rPh sb="2" eb="3">
      <t>ヨウ</t>
    </rPh>
    <rPh sb="8" eb="10">
      <t>キジュン</t>
    </rPh>
    <phoneticPr fontId="1"/>
  </si>
  <si>
    <t>様式第６号（第２１条関係）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</si>
  <si>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ｄ：口径（ｍ）</t>
    <rPh sb="2" eb="4">
      <t>コウケイ</t>
    </rPh>
    <phoneticPr fontId="1"/>
  </si>
  <si>
    <t>Ｌ：管延長（ｍ）＝損失水頭換算長(ｍ)</t>
    <rPh sb="2" eb="3">
      <t>カン</t>
    </rPh>
    <rPh sb="3" eb="5">
      <t>エンチョウ</t>
    </rPh>
    <phoneticPr fontId="1"/>
  </si>
  <si>
    <t>Ｌ：管延長（ｍ）</t>
    <rPh sb="3" eb="5">
      <t>エンチョウ</t>
    </rPh>
    <phoneticPr fontId="1"/>
  </si>
  <si>
    <t>2×ｇ</t>
    <phoneticPr fontId="1"/>
  </si>
  <si>
    <r>
      <t>Ｖ：平均流速（ｍ/秒）＝(４×Ｑ）÷（π×ｄ</t>
    </r>
    <r>
      <rPr>
        <vertAlign val="superscript"/>
        <sz val="7"/>
        <color theme="1"/>
        <rFont val="ＭＳ 明朝"/>
        <family val="1"/>
        <charset val="128"/>
      </rPr>
      <t>2</t>
    </r>
    <r>
      <rPr>
        <sz val="7"/>
        <color theme="1"/>
        <rFont val="ＭＳ 明朝"/>
        <family val="1"/>
        <charset val="128"/>
      </rPr>
      <t>）</t>
    </r>
    <rPh sb="2" eb="4">
      <t>ヘイキン</t>
    </rPh>
    <rPh sb="4" eb="6">
      <t>リュウソク</t>
    </rPh>
    <rPh sb="9" eb="10">
      <t>ビョウ</t>
    </rPh>
    <phoneticPr fontId="1"/>
  </si>
  <si>
    <t>新設・改造</t>
    <rPh sb="0" eb="2">
      <t>シンセツ</t>
    </rPh>
    <rPh sb="3" eb="5">
      <t>カイゾウ</t>
    </rPh>
    <phoneticPr fontId="1"/>
  </si>
  <si>
    <r>
      <t>新設・</t>
    </r>
    <r>
      <rPr>
        <strike/>
        <sz val="10"/>
        <color theme="1"/>
        <rFont val="ＭＳ 明朝"/>
        <family val="1"/>
        <charset val="128"/>
      </rPr>
      <t>(改造)</t>
    </r>
    <rPh sb="0" eb="2">
      <t>シンセツ</t>
    </rPh>
    <rPh sb="4" eb="6">
      <t>カイゾウ</t>
    </rPh>
    <phoneticPr fontId="1"/>
  </si>
  <si>
    <r>
      <rPr>
        <strike/>
        <sz val="10"/>
        <color theme="1"/>
        <rFont val="ＭＳ 明朝"/>
        <family val="1"/>
        <charset val="128"/>
      </rPr>
      <t>(新設)</t>
    </r>
    <r>
      <rPr>
        <sz val="10"/>
        <color theme="1"/>
        <rFont val="ＭＳ 明朝"/>
        <family val="1"/>
        <charset val="128"/>
      </rPr>
      <t>・改造</t>
    </r>
    <rPh sb="1" eb="3">
      <t>シンセツ</t>
    </rPh>
    <rPh sb="5" eb="7">
      <t>カイゾウ</t>
    </rPh>
    <phoneticPr fontId="1"/>
  </si>
  <si>
    <t>年度</t>
    <rPh sb="0" eb="2">
      <t>ネンド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</si>
  <si>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</si>
  <si>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</si>
  <si>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－</t>
    <phoneticPr fontId="1"/>
  </si>
  <si>
    <t>下関市</t>
    <rPh sb="0" eb="3">
      <t>シモノセキシ</t>
    </rPh>
    <phoneticPr fontId="1"/>
  </si>
  <si>
    <t>町</t>
    <rPh sb="0" eb="1">
      <t>チョウ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</si>
  <si>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</si>
  <si>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</si>
  <si>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r>
      <t>＝42×戸数</t>
    </r>
    <r>
      <rPr>
        <vertAlign val="superscript"/>
        <sz val="10"/>
        <color theme="1"/>
        <rFont val="ＭＳ 明朝"/>
        <family val="1"/>
        <charset val="128"/>
      </rPr>
      <t>0.33</t>
    </r>
    <rPh sb="4" eb="6">
      <t>コスウ</t>
    </rPh>
    <phoneticPr fontId="1"/>
  </si>
  <si>
    <r>
      <t>設計水量</t>
    </r>
    <r>
      <rPr>
        <sz val="6"/>
        <color theme="1"/>
        <rFont val="ＭＳ 明朝"/>
        <family val="1"/>
        <charset val="128"/>
      </rPr>
      <t>(ℓ/分)</t>
    </r>
    <rPh sb="7" eb="8">
      <t>フン</t>
    </rPh>
    <phoneticPr fontId="1"/>
  </si>
  <si>
    <r>
      <t>＝19×戸数</t>
    </r>
    <r>
      <rPr>
        <vertAlign val="superscript"/>
        <sz val="10"/>
        <color theme="1"/>
        <rFont val="ＭＳ 明朝"/>
        <family val="1"/>
        <charset val="128"/>
      </rPr>
      <t>0.67</t>
    </r>
    <rPh sb="4" eb="6">
      <t>コスウ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</si>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</sst>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&quot;△ &quot;#,##0.00"/>
    <numFmt numFmtId="177" formatCode="#,##0.0;&quot;△ &quot;#,##0.0"/>
    <numFmt numFmtId="178" formatCode="0.0;&quot;△ &quot;0.0"/>
    <numFmt numFmtId="179" formatCode="#,##0.000;&quot;△ &quot;#,##0.00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vertAlign val="superscript"/>
      <sz val="7"/>
      <color theme="1"/>
      <name val="ＭＳ 明朝"/>
      <family val="1"/>
      <charset val="128"/>
    </font>
    <font>
      <vertAlign val="subscript"/>
      <sz val="7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/>
    <xf numFmtId="0" fontId="2" fillId="0" borderId="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0" xfId="0" applyFont="1" applyBorder="1">
      <alignment vertical="center"/>
    </xf>
    <xf numFmtId="0" fontId="8" fillId="0" borderId="1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0" fontId="5" fillId="0" borderId="0" xfId="0" quotePrefix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" xfId="0" quotePrefix="1" applyFont="1" applyBorder="1" applyAlignment="1">
      <alignment vertical="center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right" vertical="center" indent="1"/>
      <protection locked="0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29" xfId="0" quotePrefix="1" applyFont="1" applyFill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inden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78" fontId="2" fillId="0" borderId="0" xfId="0" applyNumberFormat="1" applyFont="1" applyBorder="1" applyAlignment="1" applyProtection="1">
      <alignment horizontal="right" vertical="center" indent="1"/>
    </xf>
    <xf numFmtId="0" fontId="2" fillId="0" borderId="0" xfId="0" applyFont="1" applyBorder="1" applyAlignment="1" applyProtection="1">
      <alignment horizontal="right" vertical="center" indent="1"/>
    </xf>
    <xf numFmtId="0" fontId="2" fillId="0" borderId="0" xfId="0" applyFont="1" applyBorder="1" applyAlignment="1">
      <alignment vertical="center"/>
    </xf>
    <xf numFmtId="176" fontId="2" fillId="0" borderId="31" xfId="0" applyNumberFormat="1" applyFont="1" applyBorder="1" applyAlignment="1" applyProtection="1">
      <alignment horizontal="center" vertical="center"/>
    </xf>
    <xf numFmtId="176" fontId="2" fillId="0" borderId="32" xfId="0" applyNumberFormat="1" applyFont="1" applyBorder="1" applyAlignment="1" applyProtection="1">
      <alignment horizontal="center" vertical="center"/>
    </xf>
    <xf numFmtId="176" fontId="2" fillId="0" borderId="33" xfId="0" applyNumberFormat="1" applyFont="1" applyBorder="1" applyAlignment="1" applyProtection="1">
      <alignment horizontal="center" vertical="center"/>
    </xf>
    <xf numFmtId="177" fontId="2" fillId="0" borderId="0" xfId="0" applyNumberFormat="1" applyFont="1" applyBorder="1" applyAlignment="1" applyProtection="1">
      <alignment horizontal="right" vertical="center" indent="1"/>
    </xf>
    <xf numFmtId="0" fontId="2" fillId="0" borderId="0" xfId="0" applyNumberFormat="1" applyFont="1" applyBorder="1" applyAlignment="1" applyProtection="1">
      <alignment horizontal="right" vertical="center" shrinkToFit="1"/>
    </xf>
    <xf numFmtId="0" fontId="2" fillId="0" borderId="31" xfId="0" applyNumberFormat="1" applyFont="1" applyBorder="1" applyAlignment="1" applyProtection="1">
      <alignment horizontal="right" vertical="center" wrapText="1"/>
    </xf>
    <xf numFmtId="0" fontId="0" fillId="0" borderId="32" xfId="0" applyNumberFormat="1" applyBorder="1" applyAlignment="1" applyProtection="1">
      <alignment horizontal="right" vertical="center" wrapText="1"/>
    </xf>
    <xf numFmtId="0" fontId="0" fillId="0" borderId="33" xfId="0" applyNumberFormat="1" applyBorder="1" applyAlignment="1" applyProtection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2" borderId="38" xfId="0" applyFont="1" applyFill="1" applyBorder="1" applyAlignment="1" applyProtection="1">
      <alignment horizontal="center" vertical="center" shrinkToFit="1"/>
      <protection locked="0"/>
    </xf>
    <xf numFmtId="0" fontId="5" fillId="2" borderId="39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9" fontId="5" fillId="0" borderId="42" xfId="0" applyNumberFormat="1" applyFont="1" applyBorder="1" applyAlignment="1">
      <alignment vertical="center" shrinkToFit="1"/>
    </xf>
    <xf numFmtId="179" fontId="5" fillId="0" borderId="41" xfId="0" applyNumberFormat="1" applyFont="1" applyBorder="1" applyAlignment="1">
      <alignment vertical="center" shrinkToFit="1"/>
    </xf>
    <xf numFmtId="178" fontId="5" fillId="2" borderId="1" xfId="0" applyNumberFormat="1" applyFont="1" applyFill="1" applyBorder="1" applyAlignment="1" applyProtection="1">
      <alignment vertical="center"/>
      <protection locked="0"/>
    </xf>
    <xf numFmtId="178" fontId="5" fillId="2" borderId="2" xfId="0" applyNumberFormat="1" applyFont="1" applyFill="1" applyBorder="1" applyAlignment="1" applyProtection="1">
      <alignment vertical="center"/>
      <protection locked="0"/>
    </xf>
    <xf numFmtId="178" fontId="5" fillId="2" borderId="36" xfId="0" applyNumberFormat="1" applyFont="1" applyFill="1" applyBorder="1" applyAlignment="1" applyProtection="1">
      <alignment vertical="center"/>
      <protection locked="0"/>
    </xf>
    <xf numFmtId="178" fontId="5" fillId="2" borderId="35" xfId="0" applyNumberFormat="1" applyFont="1" applyFill="1" applyBorder="1" applyAlignment="1" applyProtection="1">
      <alignment vertical="center"/>
      <protection locked="0"/>
    </xf>
    <xf numFmtId="0" fontId="5" fillId="0" borderId="3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8" fontId="5" fillId="2" borderId="3" xfId="0" applyNumberFormat="1" applyFont="1" applyFill="1" applyBorder="1" applyAlignment="1" applyProtection="1">
      <alignment vertical="center"/>
      <protection locked="0"/>
    </xf>
    <xf numFmtId="178" fontId="5" fillId="0" borderId="1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79" fontId="5" fillId="0" borderId="11" xfId="0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right" vertical="center" shrinkToFit="1"/>
    </xf>
    <xf numFmtId="179" fontId="5" fillId="0" borderId="2" xfId="0" applyNumberFormat="1" applyFont="1" applyBorder="1" applyAlignment="1">
      <alignment horizontal="right" vertical="center" shrinkToFit="1"/>
    </xf>
    <xf numFmtId="179" fontId="5" fillId="0" borderId="3" xfId="0" applyNumberFormat="1" applyFont="1" applyBorder="1" applyAlignment="1">
      <alignment horizontal="right" vertical="center" shrinkToFit="1"/>
    </xf>
    <xf numFmtId="0" fontId="5" fillId="0" borderId="1" xfId="0" applyNumberFormat="1" applyFont="1" applyBorder="1" applyAlignment="1">
      <alignment vertical="center" shrinkToFit="1"/>
    </xf>
    <xf numFmtId="0" fontId="5" fillId="0" borderId="2" xfId="0" applyNumberFormat="1" applyFont="1" applyBorder="1" applyAlignment="1">
      <alignment vertical="center" shrinkToFit="1"/>
    </xf>
    <xf numFmtId="0" fontId="5" fillId="0" borderId="18" xfId="0" applyNumberFormat="1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Border="1" applyAlignment="1">
      <alignment vertical="center" shrinkToFit="1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vertical="center"/>
    </xf>
    <xf numFmtId="179" fontId="5" fillId="0" borderId="2" xfId="0" applyNumberFormat="1" applyFont="1" applyBorder="1" applyAlignment="1">
      <alignment vertical="center"/>
    </xf>
    <xf numFmtId="179" fontId="5" fillId="0" borderId="3" xfId="0" applyNumberFormat="1" applyFont="1" applyBorder="1" applyAlignment="1">
      <alignment vertical="center"/>
    </xf>
    <xf numFmtId="179" fontId="5" fillId="0" borderId="28" xfId="0" applyNumberFormat="1" applyFont="1" applyBorder="1" applyAlignment="1">
      <alignment horizontal="right" vertical="center" shrinkToFit="1"/>
    </xf>
    <xf numFmtId="179" fontId="5" fillId="0" borderId="29" xfId="0" applyNumberFormat="1" applyFont="1" applyBorder="1" applyAlignment="1">
      <alignment horizontal="right" vertical="center" shrinkToFit="1"/>
    </xf>
    <xf numFmtId="179" fontId="5" fillId="0" borderId="30" xfId="0" applyNumberFormat="1" applyFont="1" applyBorder="1" applyAlignment="1">
      <alignment horizontal="right" vertical="center" shrinkToFit="1"/>
    </xf>
    <xf numFmtId="0" fontId="5" fillId="0" borderId="28" xfId="0" applyNumberFormat="1" applyFont="1" applyBorder="1" applyAlignment="1">
      <alignment vertical="center" shrinkToFit="1"/>
    </xf>
    <xf numFmtId="0" fontId="5" fillId="0" borderId="29" xfId="0" applyNumberFormat="1" applyFont="1" applyBorder="1" applyAlignment="1">
      <alignment vertical="center" shrinkToFit="1"/>
    </xf>
    <xf numFmtId="0" fontId="5" fillId="0" borderId="30" xfId="0" applyNumberFormat="1" applyFont="1" applyBorder="1" applyAlignment="1">
      <alignment vertical="center" shrinkToFit="1"/>
    </xf>
    <xf numFmtId="176" fontId="2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40</xdr:row>
      <xdr:rowOff>38101</xdr:rowOff>
    </xdr:from>
    <xdr:to>
      <xdr:col>15</xdr:col>
      <xdr:colOff>104775</xdr:colOff>
      <xdr:row>42</xdr:row>
      <xdr:rowOff>171450</xdr:rowOff>
    </xdr:to>
    <xdr:sp macro="" textlink="">
      <xdr:nvSpPr>
        <xdr:cNvPr id="2" name="正方形/長方形 1"/>
        <xdr:cNvSpPr/>
      </xdr:nvSpPr>
      <xdr:spPr>
        <a:xfrm>
          <a:off x="1676400" y="8943976"/>
          <a:ext cx="285750" cy="5143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1"/>
  <sheetViews>
    <sheetView tabSelected="1" topLeftCell="A13" zoomScaleNormal="100" workbookViewId="0">
      <selection activeCell="J5" sqref="J5"/>
    </sheetView>
  </sheetViews>
  <sheetFormatPr defaultColWidth="1.625" defaultRowHeight="18" customHeight="1" x14ac:dyDescent="0.15"/>
  <cols>
    <col min="1" max="9" width="1.625" style="11" customWidth="1"/>
    <col min="10" max="40" width="1.625" style="1" customWidth="1"/>
    <col min="41" max="46" width="1.625" style="1"/>
    <col min="47" max="47" width="1.625" style="1" customWidth="1"/>
    <col min="48" max="61" width="1.625" style="1"/>
    <col min="62" max="74" width="0" style="1" hidden="1" customWidth="1"/>
    <col min="75" max="16384" width="1.625" style="1"/>
  </cols>
  <sheetData>
    <row r="1" spans="1:66" ht="18" customHeight="1" x14ac:dyDescent="0.15">
      <c r="A1" s="10" t="s">
        <v>70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</row>
    <row r="2" spans="1:66" ht="24" customHeight="1" x14ac:dyDescent="0.15">
      <c r="A2" s="64" t="s">
        <v>49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5"/>
      <c r="BB2" s="66" t="s">
        <v>5</v>
      </c>
      <c r="BC2" s="67"/>
      <c r="BD2" s="67"/>
      <c r="BE2" s="67"/>
      <c r="BF2" s="68"/>
    </row>
    <row r="3" spans="1:66" ht="24" customHeight="1" x14ac:dyDescent="0.15">
      <c r="A3" s="1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69"/>
      <c r="BC3" s="70"/>
      <c r="BD3" s="70"/>
      <c r="BE3" s="70"/>
      <c r="BF3" s="71"/>
    </row>
    <row r="4" spans="1:66" ht="27" customHeight="1" thickBot="1" x14ac:dyDescent="0.2">
      <c r="A4" s="72" t="s">
        <v>4</v>
      </c>
      <c r="B4" s="73"/>
      <c r="C4" s="73"/>
      <c r="D4" s="73"/>
      <c r="E4" s="73"/>
      <c r="F4" s="73"/>
      <c r="G4" s="73"/>
      <c r="H4" s="73"/>
      <c r="I4" s="74"/>
      <c r="J4" s="88" t="s">
        <v>90</v>
      </c>
      <c r="K4" s="81"/>
      <c r="L4" s="81"/>
      <c r="M4" s="82"/>
      <c r="N4" s="82"/>
      <c r="O4" s="82"/>
      <c r="P4" s="81" t="s">
        <v>79</v>
      </c>
      <c r="Q4" s="81"/>
      <c r="R4" s="81"/>
      <c r="S4" s="81"/>
      <c r="T4" s="82" t="s">
        <v>76</v>
      </c>
      <c r="U4" s="82"/>
      <c r="V4" s="82"/>
      <c r="W4" s="82"/>
      <c r="X4" s="82"/>
      <c r="Y4" s="82"/>
      <c r="Z4" s="82"/>
      <c r="AA4" s="81" t="s">
        <v>81</v>
      </c>
      <c r="AB4" s="81"/>
      <c r="AC4" s="81"/>
      <c r="AD4" s="57"/>
      <c r="AE4" s="57"/>
      <c r="AF4" s="57"/>
      <c r="AG4" s="81" t="s">
        <v>80</v>
      </c>
      <c r="AH4" s="81"/>
      <c r="AI4" s="51"/>
      <c r="AJ4" s="75" t="s">
        <v>3</v>
      </c>
      <c r="AK4" s="76"/>
      <c r="AL4" s="76"/>
      <c r="AM4" s="76"/>
      <c r="AN4" s="76"/>
      <c r="AO4" s="76"/>
      <c r="AP4" s="76"/>
      <c r="AQ4" s="77"/>
      <c r="AR4" s="84"/>
      <c r="AS4" s="82"/>
      <c r="AT4" s="82"/>
      <c r="AU4" s="83" t="s">
        <v>82</v>
      </c>
      <c r="AV4" s="81"/>
      <c r="AW4" s="82"/>
      <c r="AX4" s="82"/>
      <c r="AY4" s="82"/>
      <c r="AZ4" s="82"/>
      <c r="BA4" s="82"/>
      <c r="BB4" s="82"/>
      <c r="BC4" s="82"/>
      <c r="BD4" s="82"/>
      <c r="BE4" s="82"/>
      <c r="BF4" s="85"/>
    </row>
    <row r="5" spans="1:66" ht="27" customHeight="1" x14ac:dyDescent="0.15">
      <c r="A5" s="78" t="s">
        <v>0</v>
      </c>
      <c r="B5" s="79"/>
      <c r="C5" s="79"/>
      <c r="D5" s="79"/>
      <c r="E5" s="79"/>
      <c r="F5" s="79"/>
      <c r="G5" s="79"/>
      <c r="H5" s="79"/>
      <c r="I5" s="80"/>
      <c r="J5" s="48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52"/>
      <c r="AJ5" s="89" t="s">
        <v>2</v>
      </c>
      <c r="AK5" s="90"/>
      <c r="AL5" s="90"/>
      <c r="AM5" s="90"/>
      <c r="AN5" s="90"/>
      <c r="AO5" s="90"/>
      <c r="AP5" s="90"/>
      <c r="AQ5" s="90"/>
      <c r="AR5" s="91"/>
      <c r="AS5" s="92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49"/>
      <c r="BE5" s="49"/>
      <c r="BF5" s="50"/>
    </row>
    <row r="6" spans="1:66" ht="27" customHeight="1" x14ac:dyDescent="0.15">
      <c r="A6" s="58" t="s">
        <v>1</v>
      </c>
      <c r="B6" s="59"/>
      <c r="C6" s="59"/>
      <c r="D6" s="59"/>
      <c r="E6" s="59"/>
      <c r="F6" s="59"/>
      <c r="G6" s="59"/>
      <c r="H6" s="59"/>
      <c r="I6" s="60"/>
      <c r="J6" s="53"/>
      <c r="K6" s="87" t="s">
        <v>83</v>
      </c>
      <c r="L6" s="87"/>
      <c r="M6" s="87"/>
      <c r="N6" s="8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8" t="s">
        <v>84</v>
      </c>
      <c r="AC6" s="238"/>
      <c r="AD6" s="238"/>
      <c r="AE6" s="237"/>
      <c r="AF6" s="237"/>
      <c r="AG6" s="237"/>
      <c r="AH6" s="237"/>
      <c r="AI6" s="238" t="s">
        <v>85</v>
      </c>
      <c r="AJ6" s="238"/>
      <c r="AK6" s="238"/>
      <c r="AL6" s="238"/>
      <c r="AM6" s="237"/>
      <c r="AN6" s="237"/>
      <c r="AO6" s="237"/>
      <c r="AP6" s="237"/>
      <c r="AQ6" s="238" t="s">
        <v>86</v>
      </c>
      <c r="AR6" s="238"/>
      <c r="AS6" s="238"/>
      <c r="AT6" s="237"/>
      <c r="AU6" s="237"/>
      <c r="AV6" s="237"/>
      <c r="AW6" s="237"/>
      <c r="AX6" s="238" t="s">
        <v>80</v>
      </c>
      <c r="AY6" s="238"/>
      <c r="AZ6" s="238"/>
      <c r="BA6" s="54"/>
      <c r="BB6" s="54"/>
      <c r="BC6" s="54"/>
      <c r="BD6" s="54"/>
      <c r="BE6" s="54"/>
      <c r="BF6" s="55"/>
      <c r="BN6" s="1" t="s">
        <v>76</v>
      </c>
    </row>
    <row r="7" spans="1:66" ht="21" customHeight="1" x14ac:dyDescent="0.15">
      <c r="A7" s="58" t="s">
        <v>50</v>
      </c>
      <c r="B7" s="59"/>
      <c r="C7" s="59"/>
      <c r="D7" s="59"/>
      <c r="E7" s="59"/>
      <c r="F7" s="59"/>
      <c r="G7" s="59"/>
      <c r="H7" s="59"/>
      <c r="I7" s="60"/>
      <c r="J7" s="15"/>
      <c r="K7" s="39" t="s">
        <v>51</v>
      </c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61"/>
      <c r="AG7" s="61"/>
      <c r="AH7" s="61"/>
      <c r="AI7" s="61"/>
      <c r="AJ7" s="61"/>
      <c r="AK7" s="61"/>
      <c r="AL7" s="62" t="s">
        <v>9</v>
      </c>
      <c r="AM7" s="62"/>
      <c r="AN7" s="62"/>
      <c r="AO7" s="63" t="s">
        <v>11</v>
      </c>
      <c r="AP7" s="63"/>
      <c r="AQ7" s="63">
        <v>9.7999999999999997E-3</v>
      </c>
      <c r="AR7" s="63"/>
      <c r="AS7" s="63"/>
      <c r="AT7" s="63"/>
      <c r="AU7" s="63"/>
      <c r="AV7" s="63"/>
      <c r="AW7" s="63" t="s">
        <v>10</v>
      </c>
      <c r="AX7" s="63"/>
      <c r="AY7" s="100" t="str">
        <f>IF(AF7="","",ROUNDDOWN(AF7/AQ7,2))</f>
        <v/>
      </c>
      <c r="AZ7" s="100"/>
      <c r="BA7" s="100"/>
      <c r="BB7" s="100"/>
      <c r="BC7" s="100"/>
      <c r="BD7" s="63" t="s">
        <v>12</v>
      </c>
      <c r="BE7" s="63"/>
      <c r="BF7" s="101"/>
      <c r="BN7" s="1" t="s">
        <v>77</v>
      </c>
    </row>
    <row r="8" spans="1:66" ht="21" customHeight="1" x14ac:dyDescent="0.15">
      <c r="A8" s="102" t="s">
        <v>52</v>
      </c>
      <c r="B8" s="103"/>
      <c r="C8" s="103"/>
      <c r="D8" s="103"/>
      <c r="E8" s="103"/>
      <c r="F8" s="103"/>
      <c r="G8" s="103"/>
      <c r="H8" s="103"/>
      <c r="I8" s="104"/>
      <c r="J8" s="6"/>
      <c r="K8" s="5" t="s">
        <v>62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105" t="str">
        <f>IF(AND(BB39="",AI51=""),"",SUM(BB39,AI51))</f>
        <v/>
      </c>
      <c r="AZ8" s="105"/>
      <c r="BA8" s="105"/>
      <c r="BB8" s="105"/>
      <c r="BC8" s="105"/>
      <c r="BD8" s="106" t="s">
        <v>12</v>
      </c>
      <c r="BE8" s="106"/>
      <c r="BF8" s="107"/>
      <c r="BN8" s="1" t="s">
        <v>78</v>
      </c>
    </row>
    <row r="9" spans="1:66" ht="21" customHeight="1" x14ac:dyDescent="0.15">
      <c r="A9" s="93" t="s">
        <v>53</v>
      </c>
      <c r="B9" s="94"/>
      <c r="C9" s="94"/>
      <c r="D9" s="94"/>
      <c r="E9" s="94"/>
      <c r="F9" s="94"/>
      <c r="G9" s="94"/>
      <c r="H9" s="94"/>
      <c r="I9" s="95"/>
      <c r="J9" s="7"/>
      <c r="K9" s="4" t="s">
        <v>56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73" t="s">
        <v>54</v>
      </c>
      <c r="Y9" s="73"/>
      <c r="Z9" s="73"/>
      <c r="AA9" s="73"/>
      <c r="AB9" s="73"/>
      <c r="AC9" s="73"/>
      <c r="AD9" s="73"/>
      <c r="AE9" s="73"/>
      <c r="AF9" s="73"/>
      <c r="AG9" s="73" t="s">
        <v>6</v>
      </c>
      <c r="AH9" s="73"/>
      <c r="AI9" s="73" t="s">
        <v>55</v>
      </c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99"/>
      <c r="AZ9" s="99"/>
      <c r="BA9" s="99"/>
      <c r="BB9" s="99"/>
      <c r="BC9" s="99"/>
      <c r="BD9" s="108"/>
      <c r="BE9" s="108"/>
      <c r="BF9" s="109"/>
    </row>
    <row r="10" spans="1:66" ht="21" customHeight="1" x14ac:dyDescent="0.15">
      <c r="A10" s="96"/>
      <c r="B10" s="97"/>
      <c r="C10" s="97"/>
      <c r="D10" s="97"/>
      <c r="E10" s="97"/>
      <c r="F10" s="97"/>
      <c r="G10" s="97"/>
      <c r="H10" s="97"/>
      <c r="I10" s="98"/>
      <c r="J10" s="1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10"/>
      <c r="Y10" s="110"/>
      <c r="Z10" s="110"/>
      <c r="AA10" s="110"/>
      <c r="AB10" s="110"/>
      <c r="AC10" s="110"/>
      <c r="AD10" s="110"/>
      <c r="AE10" s="111" t="s">
        <v>12</v>
      </c>
      <c r="AF10" s="111"/>
      <c r="AG10" s="108" t="s">
        <v>6</v>
      </c>
      <c r="AH10" s="108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111" t="s">
        <v>12</v>
      </c>
      <c r="AV10" s="111"/>
      <c r="AW10" s="46"/>
      <c r="AX10" s="63" t="s">
        <v>10</v>
      </c>
      <c r="AY10" s="63"/>
      <c r="AZ10" s="100" t="str">
        <f>IF(X10="","",(X10+AI10))</f>
        <v/>
      </c>
      <c r="BA10" s="100"/>
      <c r="BB10" s="100"/>
      <c r="BC10" s="100"/>
      <c r="BD10" s="108" t="s">
        <v>12</v>
      </c>
      <c r="BE10" s="108"/>
      <c r="BF10" s="109"/>
    </row>
    <row r="11" spans="1:66" ht="21" customHeight="1" x14ac:dyDescent="0.15">
      <c r="A11" s="118" t="s">
        <v>57</v>
      </c>
      <c r="B11" s="119"/>
      <c r="C11" s="119"/>
      <c r="D11" s="119"/>
      <c r="E11" s="119"/>
      <c r="F11" s="119"/>
      <c r="G11" s="119"/>
      <c r="H11" s="119"/>
      <c r="I11" s="120"/>
      <c r="J11" s="6"/>
      <c r="K11" s="121" t="s">
        <v>13</v>
      </c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2">
        <v>0.05</v>
      </c>
      <c r="AM11" s="122"/>
      <c r="AN11" s="122"/>
      <c r="AO11" s="41" t="s">
        <v>9</v>
      </c>
      <c r="AP11" s="41"/>
      <c r="AQ11" s="59" t="s">
        <v>11</v>
      </c>
      <c r="AR11" s="59"/>
      <c r="AS11" s="59">
        <v>9.7999999999999997E-3</v>
      </c>
      <c r="AT11" s="59"/>
      <c r="AU11" s="59"/>
      <c r="AV11" s="59"/>
      <c r="AW11" s="47"/>
      <c r="AX11" s="235" t="s">
        <v>10</v>
      </c>
      <c r="AY11" s="235"/>
      <c r="AZ11" s="105">
        <f>ROUND(AL11/AS11,1)</f>
        <v>5.0999999999999996</v>
      </c>
      <c r="BA11" s="105"/>
      <c r="BB11" s="105"/>
      <c r="BC11" s="105"/>
      <c r="BD11" s="59" t="s">
        <v>12</v>
      </c>
      <c r="BE11" s="59"/>
      <c r="BF11" s="112"/>
    </row>
    <row r="12" spans="1:66" ht="21" customHeight="1" x14ac:dyDescent="0.15">
      <c r="A12" s="113" t="s">
        <v>59</v>
      </c>
      <c r="B12" s="73"/>
      <c r="C12" s="73"/>
      <c r="D12" s="73"/>
      <c r="E12" s="73"/>
      <c r="F12" s="73"/>
      <c r="G12" s="73"/>
      <c r="H12" s="73"/>
      <c r="I12" s="74"/>
      <c r="J12" s="4"/>
      <c r="K12" s="73" t="s">
        <v>50</v>
      </c>
      <c r="L12" s="73"/>
      <c r="M12" s="73"/>
      <c r="N12" s="73"/>
      <c r="O12" s="73"/>
      <c r="P12" s="73"/>
      <c r="Q12" s="73"/>
      <c r="R12" s="73"/>
      <c r="S12" s="73"/>
      <c r="T12" s="73" t="s">
        <v>8</v>
      </c>
      <c r="U12" s="73"/>
      <c r="V12" s="73" t="s">
        <v>52</v>
      </c>
      <c r="W12" s="73"/>
      <c r="X12" s="73"/>
      <c r="Y12" s="73"/>
      <c r="Z12" s="73"/>
      <c r="AA12" s="73"/>
      <c r="AB12" s="73"/>
      <c r="AC12" s="73" t="s">
        <v>8</v>
      </c>
      <c r="AD12" s="73"/>
      <c r="AE12" s="73" t="s">
        <v>53</v>
      </c>
      <c r="AF12" s="73"/>
      <c r="AG12" s="73"/>
      <c r="AH12" s="73"/>
      <c r="AI12" s="73"/>
      <c r="AJ12" s="73"/>
      <c r="AK12" s="73"/>
      <c r="AL12" s="73"/>
      <c r="AM12" s="73" t="s">
        <v>8</v>
      </c>
      <c r="AN12" s="73"/>
      <c r="AO12" s="73" t="s">
        <v>57</v>
      </c>
      <c r="AP12" s="73"/>
      <c r="AQ12" s="73"/>
      <c r="AR12" s="73"/>
      <c r="AS12" s="73"/>
      <c r="AT12" s="73"/>
      <c r="AU12" s="73"/>
      <c r="AV12" s="73"/>
      <c r="AW12" s="73"/>
      <c r="AX12" s="73" t="s">
        <v>58</v>
      </c>
      <c r="AY12" s="73"/>
      <c r="AZ12" s="123">
        <v>0.05</v>
      </c>
      <c r="BA12" s="123"/>
      <c r="BB12" s="123"/>
      <c r="BC12" s="123"/>
      <c r="BD12" s="73" t="s">
        <v>9</v>
      </c>
      <c r="BE12" s="73"/>
      <c r="BF12" s="124"/>
    </row>
    <row r="13" spans="1:66" ht="21" customHeight="1" thickBot="1" x14ac:dyDescent="0.2">
      <c r="A13" s="114"/>
      <c r="B13" s="108"/>
      <c r="C13" s="108"/>
      <c r="D13" s="108"/>
      <c r="E13" s="108"/>
      <c r="F13" s="108"/>
      <c r="G13" s="108"/>
      <c r="H13" s="108"/>
      <c r="I13" s="115"/>
      <c r="J13" s="13"/>
      <c r="K13" s="125" t="str">
        <f>AY7</f>
        <v/>
      </c>
      <c r="L13" s="126"/>
      <c r="M13" s="126"/>
      <c r="N13" s="126"/>
      <c r="O13" s="126"/>
      <c r="P13" s="126"/>
      <c r="Q13" s="126"/>
      <c r="R13" s="108" t="s">
        <v>12</v>
      </c>
      <c r="S13" s="108"/>
      <c r="T13" s="108" t="s">
        <v>8</v>
      </c>
      <c r="U13" s="108"/>
      <c r="V13" s="126" t="str">
        <f>AY8</f>
        <v/>
      </c>
      <c r="W13" s="126"/>
      <c r="X13" s="126"/>
      <c r="Y13" s="126"/>
      <c r="Z13" s="126"/>
      <c r="AA13" s="127" t="s">
        <v>12</v>
      </c>
      <c r="AB13" s="127"/>
      <c r="AC13" s="108" t="s">
        <v>8</v>
      </c>
      <c r="AD13" s="108"/>
      <c r="AE13" s="125" t="str">
        <f>AZ10</f>
        <v/>
      </c>
      <c r="AF13" s="126"/>
      <c r="AG13" s="126"/>
      <c r="AH13" s="126"/>
      <c r="AI13" s="126"/>
      <c r="AJ13" s="126"/>
      <c r="AK13" s="127" t="s">
        <v>12</v>
      </c>
      <c r="AL13" s="127"/>
      <c r="AM13" s="108" t="s">
        <v>8</v>
      </c>
      <c r="AN13" s="108"/>
      <c r="AO13" s="131">
        <f>AZ11</f>
        <v>5.0999999999999996</v>
      </c>
      <c r="AP13" s="126"/>
      <c r="AQ13" s="126"/>
      <c r="AR13" s="126"/>
      <c r="AS13" s="126"/>
      <c r="AT13" s="126"/>
      <c r="AU13" s="126"/>
      <c r="AV13" s="127" t="s">
        <v>12</v>
      </c>
      <c r="AW13" s="127"/>
      <c r="AX13" s="108" t="s">
        <v>10</v>
      </c>
      <c r="AY13" s="108"/>
      <c r="AZ13" s="132" t="str">
        <f>IF(AY7="","",(AY7-V13-AE13-AO13))</f>
        <v/>
      </c>
      <c r="BA13" s="132"/>
      <c r="BB13" s="132"/>
      <c r="BC13" s="132"/>
      <c r="BD13" s="108" t="s">
        <v>12</v>
      </c>
      <c r="BE13" s="108"/>
      <c r="BF13" s="109"/>
    </row>
    <row r="14" spans="1:66" ht="21" customHeight="1" thickBot="1" x14ac:dyDescent="0.2">
      <c r="A14" s="114"/>
      <c r="B14" s="108"/>
      <c r="C14" s="108"/>
      <c r="D14" s="108"/>
      <c r="E14" s="108"/>
      <c r="F14" s="108"/>
      <c r="G14" s="108"/>
      <c r="H14" s="108"/>
      <c r="I14" s="115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08" t="s">
        <v>10</v>
      </c>
      <c r="AY14" s="108"/>
      <c r="AZ14" s="133" t="str">
        <f>IF(AY7="","",ROUNDDOWN(AZ13*0.0098,3))</f>
        <v/>
      </c>
      <c r="BA14" s="134"/>
      <c r="BB14" s="134"/>
      <c r="BC14" s="135"/>
      <c r="BD14" s="108" t="s">
        <v>9</v>
      </c>
      <c r="BE14" s="108"/>
      <c r="BF14" s="109"/>
    </row>
    <row r="15" spans="1:66" ht="10.5" customHeight="1" thickBot="1" x14ac:dyDescent="0.2">
      <c r="A15" s="114"/>
      <c r="B15" s="108"/>
      <c r="C15" s="108"/>
      <c r="D15" s="108"/>
      <c r="E15" s="108"/>
      <c r="F15" s="108"/>
      <c r="G15" s="108"/>
      <c r="H15" s="108"/>
      <c r="I15" s="115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4"/>
    </row>
    <row r="16" spans="1:66" ht="21" customHeight="1" thickBot="1" x14ac:dyDescent="0.2">
      <c r="A16" s="114"/>
      <c r="B16" s="108"/>
      <c r="C16" s="108"/>
      <c r="D16" s="108"/>
      <c r="E16" s="108"/>
      <c r="F16" s="108"/>
      <c r="G16" s="108"/>
      <c r="H16" s="108"/>
      <c r="I16" s="11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7" t="s">
        <v>59</v>
      </c>
      <c r="AY16" s="13"/>
      <c r="AZ16" s="128" t="str">
        <f>IF(AZ14="","",IF(AZ14&gt;=AZ12,"ＯＫ","ＮＧ"))</f>
        <v/>
      </c>
      <c r="BA16" s="129"/>
      <c r="BB16" s="129"/>
      <c r="BC16" s="130"/>
      <c r="BD16" s="13"/>
      <c r="BE16" s="13"/>
      <c r="BF16" s="14"/>
    </row>
    <row r="17" spans="1:58" ht="10.5" customHeight="1" x14ac:dyDescent="0.15">
      <c r="A17" s="116"/>
      <c r="B17" s="63"/>
      <c r="C17" s="63"/>
      <c r="D17" s="63"/>
      <c r="E17" s="63"/>
      <c r="F17" s="63"/>
      <c r="G17" s="63"/>
      <c r="H17" s="63"/>
      <c r="I17" s="11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9"/>
    </row>
    <row r="18" spans="1:58" ht="14.25" customHeight="1" x14ac:dyDescent="0.15">
      <c r="A18" s="116" t="s">
        <v>61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101"/>
    </row>
    <row r="19" spans="1:58" ht="15" customHeight="1" x14ac:dyDescent="0.15">
      <c r="A19" s="113" t="s">
        <v>14</v>
      </c>
      <c r="B19" s="73"/>
      <c r="C19" s="73"/>
      <c r="D19" s="73"/>
      <c r="E19" s="73"/>
      <c r="F19" s="73"/>
      <c r="G19" s="73"/>
      <c r="H19" s="74"/>
      <c r="I19" s="136" t="s">
        <v>69</v>
      </c>
      <c r="J19" s="137"/>
      <c r="K19" s="137"/>
      <c r="L19" s="137"/>
      <c r="M19" s="138"/>
      <c r="N19" s="44"/>
      <c r="O19" s="41" t="s">
        <v>15</v>
      </c>
      <c r="P19" s="41"/>
      <c r="Q19" s="41"/>
      <c r="R19" s="41"/>
      <c r="S19" s="41"/>
      <c r="T19" s="41"/>
      <c r="U19" s="41"/>
      <c r="V19" s="41"/>
      <c r="W19" s="41"/>
      <c r="X19" s="41"/>
      <c r="Y19" s="236" t="s">
        <v>88</v>
      </c>
      <c r="Z19" s="59"/>
      <c r="AA19" s="59"/>
      <c r="AB19" s="59"/>
      <c r="AC19" s="59"/>
      <c r="AD19" s="59"/>
      <c r="AE19" s="59"/>
      <c r="AF19" s="56" t="s">
        <v>87</v>
      </c>
      <c r="AH19" s="41"/>
      <c r="AI19" s="41"/>
      <c r="AJ19" s="41"/>
      <c r="AK19" s="41"/>
      <c r="AL19" s="41"/>
      <c r="AM19" s="41"/>
      <c r="AN19" s="142" t="s">
        <v>64</v>
      </c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4"/>
    </row>
    <row r="20" spans="1:58" ht="15" customHeight="1" x14ac:dyDescent="0.15">
      <c r="A20" s="114"/>
      <c r="B20" s="108"/>
      <c r="C20" s="108"/>
      <c r="D20" s="108"/>
      <c r="E20" s="108"/>
      <c r="F20" s="108"/>
      <c r="G20" s="108"/>
      <c r="H20" s="115"/>
      <c r="I20" s="139"/>
      <c r="J20" s="140"/>
      <c r="K20" s="140"/>
      <c r="L20" s="140"/>
      <c r="M20" s="141"/>
      <c r="N20" s="41"/>
      <c r="O20" s="40" t="s">
        <v>16</v>
      </c>
      <c r="P20" s="40"/>
      <c r="Q20" s="40"/>
      <c r="R20" s="40"/>
      <c r="S20" s="40"/>
      <c r="T20" s="40"/>
      <c r="U20" s="40"/>
      <c r="V20" s="40"/>
      <c r="W20" s="40"/>
      <c r="X20" s="40"/>
      <c r="Y20" s="236" t="s">
        <v>88</v>
      </c>
      <c r="Z20" s="59"/>
      <c r="AA20" s="59"/>
      <c r="AB20" s="59"/>
      <c r="AC20" s="59"/>
      <c r="AD20" s="59"/>
      <c r="AE20" s="59"/>
      <c r="AF20" s="56" t="s">
        <v>89</v>
      </c>
      <c r="AG20" s="41"/>
      <c r="AH20" s="41"/>
      <c r="AI20" s="41"/>
      <c r="AJ20" s="41"/>
      <c r="AK20" s="41"/>
      <c r="AL20" s="41"/>
      <c r="AM20" s="41"/>
      <c r="AN20" s="145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7"/>
    </row>
    <row r="21" spans="1:58" ht="15" customHeight="1" x14ac:dyDescent="0.15">
      <c r="A21" s="116"/>
      <c r="B21" s="63"/>
      <c r="C21" s="63"/>
      <c r="D21" s="63"/>
      <c r="E21" s="63"/>
      <c r="F21" s="63"/>
      <c r="G21" s="63"/>
      <c r="H21" s="117"/>
      <c r="I21" s="148" t="s">
        <v>63</v>
      </c>
      <c r="J21" s="63"/>
      <c r="K21" s="63"/>
      <c r="L21" s="63"/>
      <c r="M21" s="117"/>
      <c r="N21" s="41"/>
      <c r="O21" s="149" t="s">
        <v>68</v>
      </c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1"/>
    </row>
    <row r="22" spans="1:58" ht="15" customHeight="1" x14ac:dyDescent="0.15">
      <c r="A22" s="152" t="s">
        <v>36</v>
      </c>
      <c r="B22" s="153"/>
      <c r="C22" s="158" t="s">
        <v>25</v>
      </c>
      <c r="D22" s="158"/>
      <c r="E22" s="158"/>
      <c r="F22" s="158"/>
      <c r="G22" s="158"/>
      <c r="H22" s="159"/>
      <c r="I22" s="162" t="s">
        <v>20</v>
      </c>
      <c r="J22" s="159"/>
      <c r="K22" s="162" t="s">
        <v>26</v>
      </c>
      <c r="L22" s="159"/>
      <c r="M22" s="162" t="s">
        <v>14</v>
      </c>
      <c r="N22" s="158"/>
      <c r="O22" s="158"/>
      <c r="P22" s="159"/>
      <c r="Q22" s="163" t="s">
        <v>22</v>
      </c>
      <c r="R22" s="164"/>
      <c r="S22" s="164"/>
      <c r="T22" s="164"/>
      <c r="U22" s="165" t="s">
        <v>32</v>
      </c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7"/>
      <c r="BB22" s="162" t="s">
        <v>21</v>
      </c>
      <c r="BC22" s="158"/>
      <c r="BD22" s="158"/>
      <c r="BE22" s="158"/>
      <c r="BF22" s="168"/>
    </row>
    <row r="23" spans="1:58" ht="15" customHeight="1" x14ac:dyDescent="0.15">
      <c r="A23" s="154"/>
      <c r="B23" s="155"/>
      <c r="C23" s="160"/>
      <c r="D23" s="160"/>
      <c r="E23" s="160"/>
      <c r="F23" s="160"/>
      <c r="G23" s="160"/>
      <c r="H23" s="161"/>
      <c r="I23" s="169" t="s">
        <v>27</v>
      </c>
      <c r="J23" s="161"/>
      <c r="K23" s="169" t="s">
        <v>28</v>
      </c>
      <c r="L23" s="161"/>
      <c r="M23" s="169" t="s">
        <v>29</v>
      </c>
      <c r="N23" s="160"/>
      <c r="O23" s="160"/>
      <c r="P23" s="161"/>
      <c r="Q23" s="169" t="s">
        <v>30</v>
      </c>
      <c r="R23" s="160"/>
      <c r="S23" s="160"/>
      <c r="T23" s="160"/>
      <c r="U23" s="170" t="s">
        <v>31</v>
      </c>
      <c r="V23" s="171"/>
      <c r="W23" s="172"/>
      <c r="X23" s="173"/>
      <c r="Y23" s="174"/>
      <c r="Z23" s="175"/>
      <c r="AA23" s="173"/>
      <c r="AB23" s="174"/>
      <c r="AC23" s="175"/>
      <c r="AD23" s="173"/>
      <c r="AE23" s="174"/>
      <c r="AF23" s="175"/>
      <c r="AG23" s="173"/>
      <c r="AH23" s="174"/>
      <c r="AI23" s="175"/>
      <c r="AJ23" s="173"/>
      <c r="AK23" s="174"/>
      <c r="AL23" s="175"/>
      <c r="AM23" s="173"/>
      <c r="AN23" s="174"/>
      <c r="AO23" s="175"/>
      <c r="AP23" s="173"/>
      <c r="AQ23" s="174"/>
      <c r="AR23" s="175"/>
      <c r="AS23" s="173"/>
      <c r="AT23" s="174"/>
      <c r="AU23" s="175"/>
      <c r="AV23" s="173"/>
      <c r="AW23" s="174"/>
      <c r="AX23" s="175"/>
      <c r="AY23" s="186" t="s">
        <v>33</v>
      </c>
      <c r="AZ23" s="171"/>
      <c r="BA23" s="171"/>
      <c r="BB23" s="169" t="s">
        <v>48</v>
      </c>
      <c r="BC23" s="160"/>
      <c r="BD23" s="160"/>
      <c r="BE23" s="160"/>
      <c r="BF23" s="187"/>
    </row>
    <row r="24" spans="1:58" ht="15" customHeight="1" x14ac:dyDescent="0.15">
      <c r="A24" s="154"/>
      <c r="B24" s="155"/>
      <c r="C24" s="176"/>
      <c r="D24" s="176"/>
      <c r="E24" s="177" t="s">
        <v>24</v>
      </c>
      <c r="F24" s="177"/>
      <c r="G24" s="176"/>
      <c r="H24" s="178"/>
      <c r="I24" s="179"/>
      <c r="J24" s="178"/>
      <c r="K24" s="179"/>
      <c r="L24" s="178"/>
      <c r="M24" s="188" t="str">
        <f>IF(K24="","",IF(K24=1,36,ROUNDUP(IF(K24&lt;10,42*POWER(K24,0.33),19*POWER(K24,0.67)),1)))</f>
        <v/>
      </c>
      <c r="N24" s="189"/>
      <c r="O24" s="189"/>
      <c r="P24" s="190"/>
      <c r="Q24" s="195" t="str">
        <f>IF(M24="","",ROUND((4*(M24/1000/60))/(3.14*(I24/1000)^2),3))</f>
        <v/>
      </c>
      <c r="R24" s="196"/>
      <c r="S24" s="196"/>
      <c r="T24" s="197"/>
      <c r="U24" s="182"/>
      <c r="V24" s="183"/>
      <c r="W24" s="184"/>
      <c r="X24" s="185"/>
      <c r="Y24" s="183"/>
      <c r="Z24" s="184"/>
      <c r="AA24" s="185"/>
      <c r="AB24" s="183"/>
      <c r="AC24" s="184"/>
      <c r="AD24" s="185"/>
      <c r="AE24" s="183"/>
      <c r="AF24" s="184"/>
      <c r="AG24" s="185"/>
      <c r="AH24" s="183"/>
      <c r="AI24" s="184"/>
      <c r="AJ24" s="185"/>
      <c r="AK24" s="183"/>
      <c r="AL24" s="184"/>
      <c r="AM24" s="185"/>
      <c r="AN24" s="183"/>
      <c r="AO24" s="184"/>
      <c r="AP24" s="185"/>
      <c r="AQ24" s="183"/>
      <c r="AR24" s="184"/>
      <c r="AS24" s="185"/>
      <c r="AT24" s="183"/>
      <c r="AU24" s="184"/>
      <c r="AV24" s="183"/>
      <c r="AW24" s="183"/>
      <c r="AX24" s="191"/>
      <c r="AY24" s="192" t="str">
        <f>IF(Q24="","",SUM(U24:AX24))</f>
        <v/>
      </c>
      <c r="AZ24" s="193"/>
      <c r="BA24" s="194"/>
      <c r="BB24" s="180" t="str">
        <f>IF(I24="","",(0.0126+(0.01739-0.1087*(I24/1000))/SQRT(Q24))*AY24/(I24/1000)*POWER(Q24,2)/(2*9.8))</f>
        <v/>
      </c>
      <c r="BC24" s="180"/>
      <c r="BD24" s="180"/>
      <c r="BE24" s="180"/>
      <c r="BF24" s="181"/>
    </row>
    <row r="25" spans="1:58" ht="15" customHeight="1" x14ac:dyDescent="0.15">
      <c r="A25" s="154"/>
      <c r="B25" s="155"/>
      <c r="C25" s="176"/>
      <c r="D25" s="176"/>
      <c r="E25" s="177" t="s">
        <v>24</v>
      </c>
      <c r="F25" s="177"/>
      <c r="G25" s="176"/>
      <c r="H25" s="178"/>
      <c r="I25" s="179"/>
      <c r="J25" s="178"/>
      <c r="K25" s="179"/>
      <c r="L25" s="178"/>
      <c r="M25" s="188" t="str">
        <f t="shared" ref="M25:M38" si="0">IF(K25="","",IF(K25=1,36,ROUNDUP(IF(K25&lt;10,42*POWER(K25,0.33),19*POWER(K25,0.67)),1)))</f>
        <v/>
      </c>
      <c r="N25" s="189"/>
      <c r="O25" s="189"/>
      <c r="P25" s="190"/>
      <c r="Q25" s="195" t="str">
        <f t="shared" ref="Q25:Q38" si="1">IF(M25="","",ROUND((4*(M25/1000/60))/(3.14*(I25/1000)^2),3))</f>
        <v/>
      </c>
      <c r="R25" s="196"/>
      <c r="S25" s="196"/>
      <c r="T25" s="197"/>
      <c r="U25" s="182"/>
      <c r="V25" s="183"/>
      <c r="W25" s="184"/>
      <c r="X25" s="185"/>
      <c r="Y25" s="183"/>
      <c r="Z25" s="184"/>
      <c r="AA25" s="185"/>
      <c r="AB25" s="183"/>
      <c r="AC25" s="184"/>
      <c r="AD25" s="185"/>
      <c r="AE25" s="183"/>
      <c r="AF25" s="184"/>
      <c r="AG25" s="185"/>
      <c r="AH25" s="183"/>
      <c r="AI25" s="184"/>
      <c r="AJ25" s="185"/>
      <c r="AK25" s="183"/>
      <c r="AL25" s="184"/>
      <c r="AM25" s="185"/>
      <c r="AN25" s="183"/>
      <c r="AO25" s="184"/>
      <c r="AP25" s="185"/>
      <c r="AQ25" s="183"/>
      <c r="AR25" s="184"/>
      <c r="AS25" s="185"/>
      <c r="AT25" s="183"/>
      <c r="AU25" s="184"/>
      <c r="AV25" s="183"/>
      <c r="AW25" s="183"/>
      <c r="AX25" s="191"/>
      <c r="AY25" s="192" t="str">
        <f t="shared" ref="AY25:AY31" si="2">IF(Q25="","",SUM(U25:AX25))</f>
        <v/>
      </c>
      <c r="AZ25" s="193"/>
      <c r="BA25" s="194"/>
      <c r="BB25" s="180" t="str">
        <f t="shared" ref="BB25:BB38" si="3">IF(I25="","",(0.0126+(0.01739-0.1087*(I25/1000))/SQRT(Q25))*AY25/(I25/1000)*POWER(Q25,2)/(2*9.8))</f>
        <v/>
      </c>
      <c r="BC25" s="180"/>
      <c r="BD25" s="180"/>
      <c r="BE25" s="180"/>
      <c r="BF25" s="181"/>
    </row>
    <row r="26" spans="1:58" ht="15" customHeight="1" x14ac:dyDescent="0.15">
      <c r="A26" s="154"/>
      <c r="B26" s="155"/>
      <c r="C26" s="176"/>
      <c r="D26" s="176"/>
      <c r="E26" s="177" t="s">
        <v>24</v>
      </c>
      <c r="F26" s="177"/>
      <c r="G26" s="176"/>
      <c r="H26" s="178"/>
      <c r="I26" s="179"/>
      <c r="J26" s="178"/>
      <c r="K26" s="179"/>
      <c r="L26" s="178"/>
      <c r="M26" s="188" t="str">
        <f t="shared" si="0"/>
        <v/>
      </c>
      <c r="N26" s="189"/>
      <c r="O26" s="189"/>
      <c r="P26" s="190"/>
      <c r="Q26" s="195" t="str">
        <f t="shared" si="1"/>
        <v/>
      </c>
      <c r="R26" s="196"/>
      <c r="S26" s="196"/>
      <c r="T26" s="197"/>
      <c r="U26" s="182"/>
      <c r="V26" s="183"/>
      <c r="W26" s="184"/>
      <c r="X26" s="185"/>
      <c r="Y26" s="183"/>
      <c r="Z26" s="184"/>
      <c r="AA26" s="185"/>
      <c r="AB26" s="183"/>
      <c r="AC26" s="184"/>
      <c r="AD26" s="185"/>
      <c r="AE26" s="183"/>
      <c r="AF26" s="184"/>
      <c r="AG26" s="185"/>
      <c r="AH26" s="183"/>
      <c r="AI26" s="184"/>
      <c r="AJ26" s="185"/>
      <c r="AK26" s="183"/>
      <c r="AL26" s="184"/>
      <c r="AM26" s="185"/>
      <c r="AN26" s="183"/>
      <c r="AO26" s="184"/>
      <c r="AP26" s="185"/>
      <c r="AQ26" s="183"/>
      <c r="AR26" s="184"/>
      <c r="AS26" s="185"/>
      <c r="AT26" s="183"/>
      <c r="AU26" s="184"/>
      <c r="AV26" s="185"/>
      <c r="AW26" s="183"/>
      <c r="AX26" s="184"/>
      <c r="AY26" s="192" t="str">
        <f t="shared" si="2"/>
        <v/>
      </c>
      <c r="AZ26" s="193"/>
      <c r="BA26" s="194"/>
      <c r="BB26" s="180" t="str">
        <f t="shared" si="3"/>
        <v/>
      </c>
      <c r="BC26" s="180"/>
      <c r="BD26" s="180"/>
      <c r="BE26" s="180"/>
      <c r="BF26" s="181"/>
    </row>
    <row r="27" spans="1:58" ht="15" customHeight="1" x14ac:dyDescent="0.15">
      <c r="A27" s="154"/>
      <c r="B27" s="155"/>
      <c r="C27" s="176"/>
      <c r="D27" s="176"/>
      <c r="E27" s="177" t="s">
        <v>24</v>
      </c>
      <c r="F27" s="177"/>
      <c r="G27" s="176"/>
      <c r="H27" s="178"/>
      <c r="I27" s="179"/>
      <c r="J27" s="178"/>
      <c r="K27" s="179"/>
      <c r="L27" s="178"/>
      <c r="M27" s="188" t="str">
        <f t="shared" si="0"/>
        <v/>
      </c>
      <c r="N27" s="189"/>
      <c r="O27" s="189"/>
      <c r="P27" s="190"/>
      <c r="Q27" s="195" t="str">
        <f t="shared" si="1"/>
        <v/>
      </c>
      <c r="R27" s="196"/>
      <c r="S27" s="196"/>
      <c r="T27" s="197"/>
      <c r="U27" s="182"/>
      <c r="V27" s="183"/>
      <c r="W27" s="184"/>
      <c r="X27" s="185"/>
      <c r="Y27" s="183"/>
      <c r="Z27" s="184"/>
      <c r="AA27" s="185"/>
      <c r="AB27" s="183"/>
      <c r="AC27" s="184"/>
      <c r="AD27" s="185"/>
      <c r="AE27" s="183"/>
      <c r="AF27" s="184"/>
      <c r="AG27" s="185"/>
      <c r="AH27" s="183"/>
      <c r="AI27" s="184"/>
      <c r="AJ27" s="185"/>
      <c r="AK27" s="183"/>
      <c r="AL27" s="184"/>
      <c r="AM27" s="185"/>
      <c r="AN27" s="183"/>
      <c r="AO27" s="184"/>
      <c r="AP27" s="185"/>
      <c r="AQ27" s="183"/>
      <c r="AR27" s="184"/>
      <c r="AS27" s="185"/>
      <c r="AT27" s="183"/>
      <c r="AU27" s="184"/>
      <c r="AV27" s="185"/>
      <c r="AW27" s="183"/>
      <c r="AX27" s="184"/>
      <c r="AY27" s="192" t="str">
        <f t="shared" si="2"/>
        <v/>
      </c>
      <c r="AZ27" s="193"/>
      <c r="BA27" s="194"/>
      <c r="BB27" s="180" t="str">
        <f t="shared" si="3"/>
        <v/>
      </c>
      <c r="BC27" s="180"/>
      <c r="BD27" s="180"/>
      <c r="BE27" s="180"/>
      <c r="BF27" s="181"/>
    </row>
    <row r="28" spans="1:58" ht="15" customHeight="1" x14ac:dyDescent="0.15">
      <c r="A28" s="154"/>
      <c r="B28" s="155"/>
      <c r="C28" s="176"/>
      <c r="D28" s="176"/>
      <c r="E28" s="177" t="s">
        <v>24</v>
      </c>
      <c r="F28" s="177"/>
      <c r="G28" s="176"/>
      <c r="H28" s="178"/>
      <c r="I28" s="179"/>
      <c r="J28" s="178"/>
      <c r="K28" s="179"/>
      <c r="L28" s="178"/>
      <c r="M28" s="188" t="str">
        <f t="shared" si="0"/>
        <v/>
      </c>
      <c r="N28" s="189"/>
      <c r="O28" s="189"/>
      <c r="P28" s="190"/>
      <c r="Q28" s="195" t="str">
        <f t="shared" si="1"/>
        <v/>
      </c>
      <c r="R28" s="196"/>
      <c r="S28" s="196"/>
      <c r="T28" s="197"/>
      <c r="U28" s="182"/>
      <c r="V28" s="183"/>
      <c r="W28" s="184"/>
      <c r="X28" s="185"/>
      <c r="Y28" s="183"/>
      <c r="Z28" s="184"/>
      <c r="AA28" s="185"/>
      <c r="AB28" s="183"/>
      <c r="AC28" s="184"/>
      <c r="AD28" s="185"/>
      <c r="AE28" s="183"/>
      <c r="AF28" s="184"/>
      <c r="AG28" s="185"/>
      <c r="AH28" s="183"/>
      <c r="AI28" s="184"/>
      <c r="AJ28" s="185"/>
      <c r="AK28" s="183"/>
      <c r="AL28" s="184"/>
      <c r="AM28" s="185"/>
      <c r="AN28" s="183"/>
      <c r="AO28" s="184"/>
      <c r="AP28" s="185"/>
      <c r="AQ28" s="183"/>
      <c r="AR28" s="184"/>
      <c r="AS28" s="185"/>
      <c r="AT28" s="183"/>
      <c r="AU28" s="184"/>
      <c r="AV28" s="185"/>
      <c r="AW28" s="183"/>
      <c r="AX28" s="184"/>
      <c r="AY28" s="192" t="str">
        <f t="shared" si="2"/>
        <v/>
      </c>
      <c r="AZ28" s="193"/>
      <c r="BA28" s="194"/>
      <c r="BB28" s="180" t="str">
        <f t="shared" si="3"/>
        <v/>
      </c>
      <c r="BC28" s="180"/>
      <c r="BD28" s="180"/>
      <c r="BE28" s="180"/>
      <c r="BF28" s="181"/>
    </row>
    <row r="29" spans="1:58" ht="15" customHeight="1" x14ac:dyDescent="0.15">
      <c r="A29" s="154"/>
      <c r="B29" s="155"/>
      <c r="C29" s="176"/>
      <c r="D29" s="176"/>
      <c r="E29" s="177" t="s">
        <v>24</v>
      </c>
      <c r="F29" s="177"/>
      <c r="G29" s="176"/>
      <c r="H29" s="178"/>
      <c r="I29" s="179"/>
      <c r="J29" s="178"/>
      <c r="K29" s="179"/>
      <c r="L29" s="178"/>
      <c r="M29" s="188" t="str">
        <f t="shared" si="0"/>
        <v/>
      </c>
      <c r="N29" s="189"/>
      <c r="O29" s="189"/>
      <c r="P29" s="190"/>
      <c r="Q29" s="195" t="str">
        <f t="shared" si="1"/>
        <v/>
      </c>
      <c r="R29" s="196"/>
      <c r="S29" s="196"/>
      <c r="T29" s="197"/>
      <c r="U29" s="182"/>
      <c r="V29" s="183"/>
      <c r="W29" s="184"/>
      <c r="X29" s="185"/>
      <c r="Y29" s="183"/>
      <c r="Z29" s="184"/>
      <c r="AA29" s="185"/>
      <c r="AB29" s="183"/>
      <c r="AC29" s="184"/>
      <c r="AD29" s="185"/>
      <c r="AE29" s="183"/>
      <c r="AF29" s="184"/>
      <c r="AG29" s="185"/>
      <c r="AH29" s="183"/>
      <c r="AI29" s="184"/>
      <c r="AJ29" s="185"/>
      <c r="AK29" s="183"/>
      <c r="AL29" s="184"/>
      <c r="AM29" s="185"/>
      <c r="AN29" s="183"/>
      <c r="AO29" s="184"/>
      <c r="AP29" s="185"/>
      <c r="AQ29" s="183"/>
      <c r="AR29" s="184"/>
      <c r="AS29" s="185"/>
      <c r="AT29" s="183"/>
      <c r="AU29" s="184"/>
      <c r="AV29" s="185"/>
      <c r="AW29" s="183"/>
      <c r="AX29" s="184"/>
      <c r="AY29" s="192" t="str">
        <f t="shared" si="2"/>
        <v/>
      </c>
      <c r="AZ29" s="193"/>
      <c r="BA29" s="194"/>
      <c r="BB29" s="180" t="str">
        <f t="shared" si="3"/>
        <v/>
      </c>
      <c r="BC29" s="180"/>
      <c r="BD29" s="180"/>
      <c r="BE29" s="180"/>
      <c r="BF29" s="181"/>
    </row>
    <row r="30" spans="1:58" ht="15" customHeight="1" x14ac:dyDescent="0.15">
      <c r="A30" s="154"/>
      <c r="B30" s="155"/>
      <c r="C30" s="176"/>
      <c r="D30" s="176"/>
      <c r="E30" s="177" t="s">
        <v>24</v>
      </c>
      <c r="F30" s="177"/>
      <c r="G30" s="176"/>
      <c r="H30" s="178"/>
      <c r="I30" s="179"/>
      <c r="J30" s="178"/>
      <c r="K30" s="179"/>
      <c r="L30" s="178"/>
      <c r="M30" s="188" t="str">
        <f t="shared" si="0"/>
        <v/>
      </c>
      <c r="N30" s="189"/>
      <c r="O30" s="189"/>
      <c r="P30" s="190"/>
      <c r="Q30" s="195" t="str">
        <f t="shared" si="1"/>
        <v/>
      </c>
      <c r="R30" s="196"/>
      <c r="S30" s="196"/>
      <c r="T30" s="197"/>
      <c r="U30" s="182"/>
      <c r="V30" s="183"/>
      <c r="W30" s="184"/>
      <c r="X30" s="185"/>
      <c r="Y30" s="183"/>
      <c r="Z30" s="184"/>
      <c r="AA30" s="185"/>
      <c r="AB30" s="183"/>
      <c r="AC30" s="184"/>
      <c r="AD30" s="185"/>
      <c r="AE30" s="183"/>
      <c r="AF30" s="184"/>
      <c r="AG30" s="185"/>
      <c r="AH30" s="183"/>
      <c r="AI30" s="184"/>
      <c r="AJ30" s="185"/>
      <c r="AK30" s="183"/>
      <c r="AL30" s="184"/>
      <c r="AM30" s="185"/>
      <c r="AN30" s="183"/>
      <c r="AO30" s="184"/>
      <c r="AP30" s="185"/>
      <c r="AQ30" s="183"/>
      <c r="AR30" s="184"/>
      <c r="AS30" s="185"/>
      <c r="AT30" s="183"/>
      <c r="AU30" s="184"/>
      <c r="AV30" s="185"/>
      <c r="AW30" s="183"/>
      <c r="AX30" s="184"/>
      <c r="AY30" s="192" t="str">
        <f t="shared" si="2"/>
        <v/>
      </c>
      <c r="AZ30" s="193"/>
      <c r="BA30" s="194"/>
      <c r="BB30" s="180" t="str">
        <f t="shared" si="3"/>
        <v/>
      </c>
      <c r="BC30" s="180"/>
      <c r="BD30" s="180"/>
      <c r="BE30" s="180"/>
      <c r="BF30" s="181"/>
    </row>
    <row r="31" spans="1:58" ht="15" customHeight="1" x14ac:dyDescent="0.15">
      <c r="A31" s="154"/>
      <c r="B31" s="155"/>
      <c r="C31" s="176"/>
      <c r="D31" s="176"/>
      <c r="E31" s="177" t="s">
        <v>24</v>
      </c>
      <c r="F31" s="177"/>
      <c r="G31" s="176"/>
      <c r="H31" s="178"/>
      <c r="I31" s="179"/>
      <c r="J31" s="178"/>
      <c r="K31" s="179"/>
      <c r="L31" s="178"/>
      <c r="M31" s="188" t="str">
        <f t="shared" si="0"/>
        <v/>
      </c>
      <c r="N31" s="189"/>
      <c r="O31" s="189"/>
      <c r="P31" s="190"/>
      <c r="Q31" s="195" t="str">
        <f t="shared" si="1"/>
        <v/>
      </c>
      <c r="R31" s="196"/>
      <c r="S31" s="196"/>
      <c r="T31" s="197"/>
      <c r="U31" s="182"/>
      <c r="V31" s="183"/>
      <c r="W31" s="184"/>
      <c r="X31" s="185"/>
      <c r="Y31" s="183"/>
      <c r="Z31" s="184"/>
      <c r="AA31" s="185"/>
      <c r="AB31" s="183"/>
      <c r="AC31" s="184"/>
      <c r="AD31" s="185"/>
      <c r="AE31" s="183"/>
      <c r="AF31" s="184"/>
      <c r="AG31" s="185"/>
      <c r="AH31" s="183"/>
      <c r="AI31" s="184"/>
      <c r="AJ31" s="185"/>
      <c r="AK31" s="183"/>
      <c r="AL31" s="184"/>
      <c r="AM31" s="185"/>
      <c r="AN31" s="183"/>
      <c r="AO31" s="184"/>
      <c r="AP31" s="185"/>
      <c r="AQ31" s="183"/>
      <c r="AR31" s="184"/>
      <c r="AS31" s="185"/>
      <c r="AT31" s="183"/>
      <c r="AU31" s="184"/>
      <c r="AV31" s="185"/>
      <c r="AW31" s="183"/>
      <c r="AX31" s="184"/>
      <c r="AY31" s="192" t="str">
        <f t="shared" si="2"/>
        <v/>
      </c>
      <c r="AZ31" s="193"/>
      <c r="BA31" s="194"/>
      <c r="BB31" s="180" t="str">
        <f t="shared" si="3"/>
        <v/>
      </c>
      <c r="BC31" s="180"/>
      <c r="BD31" s="180"/>
      <c r="BE31" s="180"/>
      <c r="BF31" s="181"/>
    </row>
    <row r="32" spans="1:58" ht="15" customHeight="1" x14ac:dyDescent="0.15">
      <c r="A32" s="154"/>
      <c r="B32" s="155"/>
      <c r="C32" s="176"/>
      <c r="D32" s="176"/>
      <c r="E32" s="177" t="s">
        <v>24</v>
      </c>
      <c r="F32" s="177"/>
      <c r="G32" s="176"/>
      <c r="H32" s="178"/>
      <c r="I32" s="179"/>
      <c r="J32" s="178"/>
      <c r="K32" s="179"/>
      <c r="L32" s="178"/>
      <c r="M32" s="188" t="str">
        <f t="shared" si="0"/>
        <v/>
      </c>
      <c r="N32" s="189"/>
      <c r="O32" s="189"/>
      <c r="P32" s="190"/>
      <c r="Q32" s="195" t="str">
        <f t="shared" si="1"/>
        <v/>
      </c>
      <c r="R32" s="196"/>
      <c r="S32" s="196"/>
      <c r="T32" s="197"/>
      <c r="U32" s="182"/>
      <c r="V32" s="183"/>
      <c r="W32" s="184"/>
      <c r="X32" s="185"/>
      <c r="Y32" s="183"/>
      <c r="Z32" s="184"/>
      <c r="AA32" s="185"/>
      <c r="AB32" s="183"/>
      <c r="AC32" s="184"/>
      <c r="AD32" s="185"/>
      <c r="AE32" s="183"/>
      <c r="AF32" s="184"/>
      <c r="AG32" s="185"/>
      <c r="AH32" s="183"/>
      <c r="AI32" s="184"/>
      <c r="AJ32" s="185"/>
      <c r="AK32" s="183"/>
      <c r="AL32" s="184"/>
      <c r="AM32" s="185"/>
      <c r="AN32" s="183"/>
      <c r="AO32" s="184"/>
      <c r="AP32" s="185"/>
      <c r="AQ32" s="183"/>
      <c r="AR32" s="184"/>
      <c r="AS32" s="185"/>
      <c r="AT32" s="183"/>
      <c r="AU32" s="184"/>
      <c r="AV32" s="185"/>
      <c r="AW32" s="183"/>
      <c r="AX32" s="184"/>
      <c r="AY32" s="192" t="str">
        <f t="shared" ref="AY32:AY38" si="4">IF(Q32="","",SUM(U32:AX32))</f>
        <v/>
      </c>
      <c r="AZ32" s="193"/>
      <c r="BA32" s="194"/>
      <c r="BB32" s="180" t="str">
        <f t="shared" si="3"/>
        <v/>
      </c>
      <c r="BC32" s="180"/>
      <c r="BD32" s="180"/>
      <c r="BE32" s="180"/>
      <c r="BF32" s="181"/>
    </row>
    <row r="33" spans="1:58" ht="15" customHeight="1" x14ac:dyDescent="0.15">
      <c r="A33" s="154"/>
      <c r="B33" s="155"/>
      <c r="C33" s="176"/>
      <c r="D33" s="176"/>
      <c r="E33" s="177" t="s">
        <v>24</v>
      </c>
      <c r="F33" s="177"/>
      <c r="G33" s="176"/>
      <c r="H33" s="178"/>
      <c r="I33" s="179"/>
      <c r="J33" s="178"/>
      <c r="K33" s="179"/>
      <c r="L33" s="178"/>
      <c r="M33" s="188" t="str">
        <f t="shared" si="0"/>
        <v/>
      </c>
      <c r="N33" s="189"/>
      <c r="O33" s="189"/>
      <c r="P33" s="190"/>
      <c r="Q33" s="195" t="str">
        <f t="shared" si="1"/>
        <v/>
      </c>
      <c r="R33" s="196"/>
      <c r="S33" s="196"/>
      <c r="T33" s="197"/>
      <c r="U33" s="182"/>
      <c r="V33" s="183"/>
      <c r="W33" s="184"/>
      <c r="X33" s="185"/>
      <c r="Y33" s="183"/>
      <c r="Z33" s="184"/>
      <c r="AA33" s="185"/>
      <c r="AB33" s="183"/>
      <c r="AC33" s="184"/>
      <c r="AD33" s="185"/>
      <c r="AE33" s="183"/>
      <c r="AF33" s="184"/>
      <c r="AG33" s="185"/>
      <c r="AH33" s="183"/>
      <c r="AI33" s="184"/>
      <c r="AJ33" s="185"/>
      <c r="AK33" s="183"/>
      <c r="AL33" s="184"/>
      <c r="AM33" s="185"/>
      <c r="AN33" s="183"/>
      <c r="AO33" s="184"/>
      <c r="AP33" s="185"/>
      <c r="AQ33" s="183"/>
      <c r="AR33" s="184"/>
      <c r="AS33" s="185"/>
      <c r="AT33" s="183"/>
      <c r="AU33" s="184"/>
      <c r="AV33" s="185"/>
      <c r="AW33" s="183"/>
      <c r="AX33" s="184"/>
      <c r="AY33" s="192" t="str">
        <f t="shared" si="4"/>
        <v/>
      </c>
      <c r="AZ33" s="193"/>
      <c r="BA33" s="194"/>
      <c r="BB33" s="180" t="str">
        <f t="shared" si="3"/>
        <v/>
      </c>
      <c r="BC33" s="180"/>
      <c r="BD33" s="180"/>
      <c r="BE33" s="180"/>
      <c r="BF33" s="181"/>
    </row>
    <row r="34" spans="1:58" ht="15" customHeight="1" x14ac:dyDescent="0.15">
      <c r="A34" s="154"/>
      <c r="B34" s="155"/>
      <c r="C34" s="176"/>
      <c r="D34" s="176"/>
      <c r="E34" s="177" t="s">
        <v>24</v>
      </c>
      <c r="F34" s="177"/>
      <c r="G34" s="176"/>
      <c r="H34" s="178"/>
      <c r="I34" s="179"/>
      <c r="J34" s="178"/>
      <c r="K34" s="179"/>
      <c r="L34" s="178"/>
      <c r="M34" s="188" t="str">
        <f t="shared" si="0"/>
        <v/>
      </c>
      <c r="N34" s="189"/>
      <c r="O34" s="189"/>
      <c r="P34" s="190"/>
      <c r="Q34" s="195" t="str">
        <f t="shared" si="1"/>
        <v/>
      </c>
      <c r="R34" s="196"/>
      <c r="S34" s="196"/>
      <c r="T34" s="197"/>
      <c r="U34" s="182"/>
      <c r="V34" s="183"/>
      <c r="W34" s="184"/>
      <c r="X34" s="185"/>
      <c r="Y34" s="183"/>
      <c r="Z34" s="184"/>
      <c r="AA34" s="185"/>
      <c r="AB34" s="183"/>
      <c r="AC34" s="184"/>
      <c r="AD34" s="185"/>
      <c r="AE34" s="183"/>
      <c r="AF34" s="184"/>
      <c r="AG34" s="185"/>
      <c r="AH34" s="183"/>
      <c r="AI34" s="184"/>
      <c r="AJ34" s="185"/>
      <c r="AK34" s="183"/>
      <c r="AL34" s="184"/>
      <c r="AM34" s="185"/>
      <c r="AN34" s="183"/>
      <c r="AO34" s="184"/>
      <c r="AP34" s="185"/>
      <c r="AQ34" s="183"/>
      <c r="AR34" s="184"/>
      <c r="AS34" s="185"/>
      <c r="AT34" s="183"/>
      <c r="AU34" s="184"/>
      <c r="AV34" s="185"/>
      <c r="AW34" s="183"/>
      <c r="AX34" s="184"/>
      <c r="AY34" s="192" t="str">
        <f t="shared" si="4"/>
        <v/>
      </c>
      <c r="AZ34" s="193"/>
      <c r="BA34" s="194"/>
      <c r="BB34" s="180" t="str">
        <f t="shared" si="3"/>
        <v/>
      </c>
      <c r="BC34" s="180"/>
      <c r="BD34" s="180"/>
      <c r="BE34" s="180"/>
      <c r="BF34" s="181"/>
    </row>
    <row r="35" spans="1:58" ht="15" customHeight="1" x14ac:dyDescent="0.15">
      <c r="A35" s="154"/>
      <c r="B35" s="155"/>
      <c r="C35" s="179"/>
      <c r="D35" s="176"/>
      <c r="E35" s="177" t="s">
        <v>24</v>
      </c>
      <c r="F35" s="177"/>
      <c r="G35" s="176"/>
      <c r="H35" s="178"/>
      <c r="I35" s="179"/>
      <c r="J35" s="178"/>
      <c r="K35" s="179"/>
      <c r="L35" s="178"/>
      <c r="M35" s="188" t="str">
        <f t="shared" si="0"/>
        <v/>
      </c>
      <c r="N35" s="189"/>
      <c r="O35" s="189"/>
      <c r="P35" s="190"/>
      <c r="Q35" s="195" t="str">
        <f t="shared" si="1"/>
        <v/>
      </c>
      <c r="R35" s="196"/>
      <c r="S35" s="196"/>
      <c r="T35" s="197"/>
      <c r="U35" s="182"/>
      <c r="V35" s="183"/>
      <c r="W35" s="184"/>
      <c r="X35" s="185"/>
      <c r="Y35" s="183"/>
      <c r="Z35" s="184"/>
      <c r="AA35" s="185"/>
      <c r="AB35" s="183"/>
      <c r="AC35" s="184"/>
      <c r="AD35" s="185"/>
      <c r="AE35" s="183"/>
      <c r="AF35" s="184"/>
      <c r="AG35" s="185"/>
      <c r="AH35" s="183"/>
      <c r="AI35" s="184"/>
      <c r="AJ35" s="185"/>
      <c r="AK35" s="183"/>
      <c r="AL35" s="184"/>
      <c r="AM35" s="185"/>
      <c r="AN35" s="183"/>
      <c r="AO35" s="184"/>
      <c r="AP35" s="185"/>
      <c r="AQ35" s="183"/>
      <c r="AR35" s="184"/>
      <c r="AS35" s="185"/>
      <c r="AT35" s="183"/>
      <c r="AU35" s="184"/>
      <c r="AV35" s="185"/>
      <c r="AW35" s="183"/>
      <c r="AX35" s="191"/>
      <c r="AY35" s="192" t="str">
        <f t="shared" si="4"/>
        <v/>
      </c>
      <c r="AZ35" s="193"/>
      <c r="BA35" s="194"/>
      <c r="BB35" s="180" t="str">
        <f t="shared" si="3"/>
        <v/>
      </c>
      <c r="BC35" s="180"/>
      <c r="BD35" s="180"/>
      <c r="BE35" s="180"/>
      <c r="BF35" s="181"/>
    </row>
    <row r="36" spans="1:58" ht="15" customHeight="1" x14ac:dyDescent="0.15">
      <c r="A36" s="154"/>
      <c r="B36" s="155"/>
      <c r="C36" s="179"/>
      <c r="D36" s="176"/>
      <c r="E36" s="177" t="s">
        <v>24</v>
      </c>
      <c r="F36" s="177"/>
      <c r="G36" s="176"/>
      <c r="H36" s="178"/>
      <c r="I36" s="179"/>
      <c r="J36" s="178"/>
      <c r="K36" s="179"/>
      <c r="L36" s="178"/>
      <c r="M36" s="188" t="str">
        <f t="shared" si="0"/>
        <v/>
      </c>
      <c r="N36" s="189"/>
      <c r="O36" s="189"/>
      <c r="P36" s="190"/>
      <c r="Q36" s="195" t="str">
        <f t="shared" si="1"/>
        <v/>
      </c>
      <c r="R36" s="196"/>
      <c r="S36" s="196"/>
      <c r="T36" s="197"/>
      <c r="U36" s="182"/>
      <c r="V36" s="183"/>
      <c r="W36" s="184"/>
      <c r="X36" s="185"/>
      <c r="Y36" s="183"/>
      <c r="Z36" s="184"/>
      <c r="AA36" s="185"/>
      <c r="AB36" s="183"/>
      <c r="AC36" s="184"/>
      <c r="AD36" s="185"/>
      <c r="AE36" s="183"/>
      <c r="AF36" s="184"/>
      <c r="AG36" s="185"/>
      <c r="AH36" s="183"/>
      <c r="AI36" s="184"/>
      <c r="AJ36" s="185"/>
      <c r="AK36" s="183"/>
      <c r="AL36" s="184"/>
      <c r="AM36" s="185"/>
      <c r="AN36" s="183"/>
      <c r="AO36" s="184"/>
      <c r="AP36" s="185"/>
      <c r="AQ36" s="183"/>
      <c r="AR36" s="184"/>
      <c r="AS36" s="185"/>
      <c r="AT36" s="183"/>
      <c r="AU36" s="184"/>
      <c r="AV36" s="185"/>
      <c r="AW36" s="183"/>
      <c r="AX36" s="191"/>
      <c r="AY36" s="192" t="str">
        <f t="shared" si="4"/>
        <v/>
      </c>
      <c r="AZ36" s="193"/>
      <c r="BA36" s="194"/>
      <c r="BB36" s="180" t="str">
        <f t="shared" si="3"/>
        <v/>
      </c>
      <c r="BC36" s="180"/>
      <c r="BD36" s="180"/>
      <c r="BE36" s="180"/>
      <c r="BF36" s="181"/>
    </row>
    <row r="37" spans="1:58" ht="15" customHeight="1" x14ac:dyDescent="0.15">
      <c r="A37" s="154"/>
      <c r="B37" s="155"/>
      <c r="C37" s="179"/>
      <c r="D37" s="176"/>
      <c r="E37" s="177" t="s">
        <v>24</v>
      </c>
      <c r="F37" s="177"/>
      <c r="G37" s="176"/>
      <c r="H37" s="178"/>
      <c r="I37" s="179"/>
      <c r="J37" s="178"/>
      <c r="K37" s="179"/>
      <c r="L37" s="178"/>
      <c r="M37" s="188" t="str">
        <f t="shared" si="0"/>
        <v/>
      </c>
      <c r="N37" s="189"/>
      <c r="O37" s="189"/>
      <c r="P37" s="190"/>
      <c r="Q37" s="195" t="str">
        <f t="shared" si="1"/>
        <v/>
      </c>
      <c r="R37" s="196"/>
      <c r="S37" s="196"/>
      <c r="T37" s="197"/>
      <c r="U37" s="182"/>
      <c r="V37" s="183"/>
      <c r="W37" s="184"/>
      <c r="X37" s="185"/>
      <c r="Y37" s="183"/>
      <c r="Z37" s="184"/>
      <c r="AA37" s="185"/>
      <c r="AB37" s="183"/>
      <c r="AC37" s="184"/>
      <c r="AD37" s="185"/>
      <c r="AE37" s="183"/>
      <c r="AF37" s="184"/>
      <c r="AG37" s="185"/>
      <c r="AH37" s="183"/>
      <c r="AI37" s="184"/>
      <c r="AJ37" s="185"/>
      <c r="AK37" s="183"/>
      <c r="AL37" s="184"/>
      <c r="AM37" s="185"/>
      <c r="AN37" s="183"/>
      <c r="AO37" s="184"/>
      <c r="AP37" s="185"/>
      <c r="AQ37" s="183"/>
      <c r="AR37" s="184"/>
      <c r="AS37" s="185"/>
      <c r="AT37" s="183"/>
      <c r="AU37" s="184"/>
      <c r="AV37" s="185"/>
      <c r="AW37" s="183"/>
      <c r="AX37" s="191"/>
      <c r="AY37" s="192" t="str">
        <f t="shared" si="4"/>
        <v/>
      </c>
      <c r="AZ37" s="193"/>
      <c r="BA37" s="194"/>
      <c r="BB37" s="180" t="str">
        <f t="shared" si="3"/>
        <v/>
      </c>
      <c r="BC37" s="180"/>
      <c r="BD37" s="180"/>
      <c r="BE37" s="180"/>
      <c r="BF37" s="181"/>
    </row>
    <row r="38" spans="1:58" ht="15" customHeight="1" x14ac:dyDescent="0.15">
      <c r="A38" s="154"/>
      <c r="B38" s="155"/>
      <c r="C38" s="179"/>
      <c r="D38" s="176"/>
      <c r="E38" s="177" t="s">
        <v>24</v>
      </c>
      <c r="F38" s="177"/>
      <c r="G38" s="176"/>
      <c r="H38" s="178"/>
      <c r="I38" s="179"/>
      <c r="J38" s="178"/>
      <c r="K38" s="179"/>
      <c r="L38" s="178"/>
      <c r="M38" s="188" t="str">
        <f t="shared" si="0"/>
        <v/>
      </c>
      <c r="N38" s="189"/>
      <c r="O38" s="189"/>
      <c r="P38" s="190"/>
      <c r="Q38" s="195" t="str">
        <f t="shared" si="1"/>
        <v/>
      </c>
      <c r="R38" s="196"/>
      <c r="S38" s="196"/>
      <c r="T38" s="197"/>
      <c r="U38" s="182"/>
      <c r="V38" s="183"/>
      <c r="W38" s="184"/>
      <c r="X38" s="185"/>
      <c r="Y38" s="183"/>
      <c r="Z38" s="184"/>
      <c r="AA38" s="185"/>
      <c r="AB38" s="183"/>
      <c r="AC38" s="184"/>
      <c r="AD38" s="185"/>
      <c r="AE38" s="183"/>
      <c r="AF38" s="184"/>
      <c r="AG38" s="185"/>
      <c r="AH38" s="183"/>
      <c r="AI38" s="184"/>
      <c r="AJ38" s="185"/>
      <c r="AK38" s="183"/>
      <c r="AL38" s="184"/>
      <c r="AM38" s="185"/>
      <c r="AN38" s="183"/>
      <c r="AO38" s="184"/>
      <c r="AP38" s="185"/>
      <c r="AQ38" s="183"/>
      <c r="AR38" s="184"/>
      <c r="AS38" s="185"/>
      <c r="AT38" s="183"/>
      <c r="AU38" s="184"/>
      <c r="AV38" s="185"/>
      <c r="AW38" s="183"/>
      <c r="AX38" s="191"/>
      <c r="AY38" s="192" t="str">
        <f t="shared" si="4"/>
        <v/>
      </c>
      <c r="AZ38" s="193"/>
      <c r="BA38" s="194"/>
      <c r="BB38" s="180" t="str">
        <f t="shared" si="3"/>
        <v/>
      </c>
      <c r="BC38" s="180"/>
      <c r="BD38" s="180"/>
      <c r="BE38" s="180"/>
      <c r="BF38" s="181"/>
    </row>
    <row r="39" spans="1:58" ht="15" customHeight="1" x14ac:dyDescent="0.15">
      <c r="A39" s="154"/>
      <c r="B39" s="155"/>
      <c r="C39" s="198" t="s">
        <v>35</v>
      </c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200"/>
      <c r="BB39" s="201" t="str">
        <f>IF(BB24="","",ROUND(SUM(BB24:BF38),1))</f>
        <v/>
      </c>
      <c r="BC39" s="202"/>
      <c r="BD39" s="202"/>
      <c r="BE39" s="202"/>
      <c r="BF39" s="203"/>
    </row>
    <row r="40" spans="1:58" ht="15" customHeight="1" x14ac:dyDescent="0.15">
      <c r="A40" s="154"/>
      <c r="B40" s="155"/>
      <c r="C40" s="22" t="s">
        <v>37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09" t="s">
        <v>40</v>
      </c>
      <c r="AD40" s="209"/>
      <c r="AE40" s="209"/>
      <c r="AF40" s="209"/>
      <c r="AG40" s="209"/>
      <c r="AH40" s="209"/>
      <c r="AI40" s="209"/>
      <c r="AJ40" s="209"/>
      <c r="AK40" s="209"/>
      <c r="AL40" s="209"/>
      <c r="AM40" s="23"/>
      <c r="AN40" s="23"/>
      <c r="AO40" s="23"/>
      <c r="AP40" s="23"/>
      <c r="AQ40" s="23"/>
      <c r="AR40" s="23"/>
      <c r="AS40" s="23"/>
      <c r="AT40" s="23"/>
      <c r="AU40" s="23"/>
      <c r="AV40" s="20" t="s">
        <v>71</v>
      </c>
      <c r="AW40" s="23"/>
      <c r="AX40" s="23"/>
      <c r="AY40" s="23"/>
      <c r="AZ40" s="23"/>
      <c r="BA40" s="23"/>
      <c r="BB40" s="28"/>
      <c r="BC40" s="28"/>
      <c r="BD40" s="28"/>
      <c r="BE40" s="28"/>
      <c r="BF40" s="8"/>
    </row>
    <row r="41" spans="1:58" ht="15" customHeight="1" x14ac:dyDescent="0.15">
      <c r="A41" s="154"/>
      <c r="B41" s="155"/>
      <c r="C41" s="210" t="s">
        <v>17</v>
      </c>
      <c r="D41" s="206"/>
      <c r="E41" s="211" t="s">
        <v>38</v>
      </c>
      <c r="F41" s="211"/>
      <c r="G41" s="206">
        <v>1.26E-2</v>
      </c>
      <c r="H41" s="206"/>
      <c r="I41" s="206"/>
      <c r="J41" s="206" t="s">
        <v>6</v>
      </c>
      <c r="K41" s="160">
        <v>1.7389999999999999E-2</v>
      </c>
      <c r="L41" s="160"/>
      <c r="M41" s="160"/>
      <c r="N41" s="160"/>
      <c r="O41" s="43" t="s">
        <v>8</v>
      </c>
      <c r="P41" s="160">
        <v>0.1087</v>
      </c>
      <c r="Q41" s="160"/>
      <c r="R41" s="160"/>
      <c r="S41" s="160" t="s">
        <v>67</v>
      </c>
      <c r="T41" s="160"/>
      <c r="U41" s="206" t="s">
        <v>39</v>
      </c>
      <c r="V41" s="206"/>
      <c r="W41" s="43" t="s">
        <v>18</v>
      </c>
      <c r="X41" s="206" t="s">
        <v>7</v>
      </c>
      <c r="Y41" s="32" t="s">
        <v>19</v>
      </c>
      <c r="Z41" s="25">
        <v>2</v>
      </c>
      <c r="AA41" s="26"/>
      <c r="AB41" s="27"/>
      <c r="AC41" s="20" t="s">
        <v>75</v>
      </c>
      <c r="AD41" s="20"/>
      <c r="AE41" s="20"/>
      <c r="AF41" s="20"/>
      <c r="AG41" s="20"/>
      <c r="AH41" s="20"/>
      <c r="AI41" s="20"/>
      <c r="AJ41" s="20"/>
      <c r="AK41" s="20"/>
      <c r="AL41" s="20"/>
      <c r="AM41" s="28"/>
      <c r="AN41" s="28"/>
      <c r="AO41" s="28"/>
      <c r="AP41" s="28"/>
      <c r="AQ41" s="28"/>
      <c r="AR41" s="28"/>
      <c r="AS41" s="28"/>
      <c r="AT41" s="28"/>
      <c r="AU41" s="28"/>
      <c r="AV41" s="20" t="s">
        <v>60</v>
      </c>
      <c r="AW41" s="28"/>
      <c r="AX41" s="28"/>
      <c r="AY41" s="28"/>
      <c r="AZ41" s="28"/>
      <c r="BA41" s="28"/>
      <c r="BB41" s="28"/>
      <c r="BC41" s="28"/>
      <c r="BD41" s="28"/>
      <c r="BE41" s="28"/>
      <c r="BF41" s="14"/>
    </row>
    <row r="42" spans="1:58" ht="15" customHeight="1" x14ac:dyDescent="0.15">
      <c r="A42" s="154"/>
      <c r="B42" s="155"/>
      <c r="C42" s="210"/>
      <c r="D42" s="206"/>
      <c r="E42" s="211"/>
      <c r="F42" s="211"/>
      <c r="G42" s="206"/>
      <c r="H42" s="206"/>
      <c r="I42" s="206"/>
      <c r="J42" s="206"/>
      <c r="K42" s="20"/>
      <c r="L42" s="206" t="s">
        <v>19</v>
      </c>
      <c r="M42" s="206"/>
      <c r="N42" s="206"/>
      <c r="O42" s="158"/>
      <c r="P42" s="158"/>
      <c r="Q42" s="158"/>
      <c r="R42" s="158"/>
      <c r="S42" s="158"/>
      <c r="T42" s="158"/>
      <c r="U42" s="206"/>
      <c r="V42" s="206"/>
      <c r="W42" s="42" t="s">
        <v>34</v>
      </c>
      <c r="X42" s="206"/>
      <c r="Y42" s="158" t="s">
        <v>74</v>
      </c>
      <c r="Z42" s="158"/>
      <c r="AA42" s="45"/>
      <c r="AB42" s="45"/>
      <c r="AC42" s="20" t="s">
        <v>46</v>
      </c>
      <c r="AD42" s="20"/>
      <c r="AE42" s="20"/>
      <c r="AF42" s="20"/>
      <c r="AG42" s="20"/>
      <c r="AH42" s="20"/>
      <c r="AI42" s="20"/>
      <c r="AJ42" s="20"/>
      <c r="AK42" s="20"/>
      <c r="AL42" s="20"/>
      <c r="AM42" s="28"/>
      <c r="AN42" s="28"/>
      <c r="AO42" s="28"/>
      <c r="AP42" s="28"/>
      <c r="AQ42" s="28"/>
      <c r="AR42" s="28"/>
      <c r="AS42" s="28"/>
      <c r="AT42" s="28"/>
      <c r="AU42" s="28"/>
      <c r="AV42" s="20" t="s">
        <v>23</v>
      </c>
      <c r="AW42" s="28"/>
      <c r="AX42" s="28"/>
      <c r="AY42" s="28"/>
      <c r="AZ42" s="28"/>
      <c r="BA42" s="28"/>
      <c r="BB42" s="28"/>
      <c r="BC42" s="28"/>
      <c r="BD42" s="28"/>
      <c r="BE42" s="28"/>
      <c r="BF42" s="14"/>
    </row>
    <row r="43" spans="1:58" ht="15" customHeight="1" x14ac:dyDescent="0.15">
      <c r="A43" s="156"/>
      <c r="B43" s="157"/>
      <c r="C43" s="29"/>
      <c r="D43" s="29"/>
      <c r="E43" s="29"/>
      <c r="F43" s="29"/>
      <c r="G43" s="29"/>
      <c r="H43" s="29"/>
      <c r="I43" s="29"/>
      <c r="J43" s="43"/>
      <c r="K43" s="29"/>
      <c r="L43" s="29"/>
      <c r="M43" s="29"/>
      <c r="N43" s="43"/>
      <c r="O43" s="43"/>
      <c r="P43" s="43"/>
      <c r="Q43" s="43"/>
      <c r="R43" s="43"/>
      <c r="S43" s="43"/>
      <c r="T43" s="43"/>
      <c r="U43" s="18"/>
      <c r="V43" s="18"/>
      <c r="W43" s="43"/>
      <c r="X43" s="43"/>
      <c r="Y43" s="43"/>
      <c r="Z43" s="43"/>
      <c r="AA43" s="43"/>
      <c r="AB43" s="43"/>
      <c r="AC43" s="18" t="s">
        <v>72</v>
      </c>
      <c r="AD43" s="18"/>
      <c r="AE43" s="29"/>
      <c r="AF43" s="29"/>
      <c r="AG43" s="28"/>
      <c r="AH43" s="28"/>
      <c r="AI43" s="28"/>
      <c r="AJ43" s="28"/>
      <c r="AK43" s="28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9"/>
    </row>
    <row r="44" spans="1:58" ht="15" customHeight="1" x14ac:dyDescent="0.15">
      <c r="A44" s="152" t="s">
        <v>41</v>
      </c>
      <c r="B44" s="153"/>
      <c r="C44" s="206" t="s">
        <v>25</v>
      </c>
      <c r="D44" s="206"/>
      <c r="E44" s="206"/>
      <c r="F44" s="206"/>
      <c r="G44" s="206"/>
      <c r="H44" s="207"/>
      <c r="I44" s="162" t="s">
        <v>20</v>
      </c>
      <c r="J44" s="158"/>
      <c r="K44" s="159"/>
      <c r="L44" s="162" t="s">
        <v>26</v>
      </c>
      <c r="M44" s="158"/>
      <c r="N44" s="159"/>
      <c r="O44" s="162" t="s">
        <v>14</v>
      </c>
      <c r="P44" s="158"/>
      <c r="Q44" s="158"/>
      <c r="R44" s="158"/>
      <c r="S44" s="159"/>
      <c r="T44" s="163" t="s">
        <v>42</v>
      </c>
      <c r="U44" s="164"/>
      <c r="V44" s="164"/>
      <c r="W44" s="164"/>
      <c r="X44" s="208"/>
      <c r="Y44" s="163" t="s">
        <v>22</v>
      </c>
      <c r="Z44" s="164"/>
      <c r="AA44" s="164"/>
      <c r="AB44" s="164"/>
      <c r="AC44" s="208"/>
      <c r="AD44" s="163" t="s">
        <v>43</v>
      </c>
      <c r="AE44" s="164"/>
      <c r="AF44" s="164"/>
      <c r="AG44" s="164"/>
      <c r="AH44" s="208"/>
      <c r="AI44" s="162" t="s">
        <v>21</v>
      </c>
      <c r="AJ44" s="158"/>
      <c r="AK44" s="158"/>
      <c r="AL44" s="158"/>
      <c r="AM44" s="159"/>
      <c r="AN44" s="22" t="s">
        <v>44</v>
      </c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4"/>
    </row>
    <row r="45" spans="1:58" ht="15" customHeight="1" x14ac:dyDescent="0.15">
      <c r="A45" s="154"/>
      <c r="B45" s="155"/>
      <c r="C45" s="160"/>
      <c r="D45" s="160"/>
      <c r="E45" s="160"/>
      <c r="F45" s="160"/>
      <c r="G45" s="160"/>
      <c r="H45" s="161"/>
      <c r="I45" s="169" t="s">
        <v>27</v>
      </c>
      <c r="J45" s="160"/>
      <c r="K45" s="161"/>
      <c r="L45" s="19" t="s">
        <v>28</v>
      </c>
      <c r="M45" s="18"/>
      <c r="N45" s="35"/>
      <c r="O45" s="169" t="s">
        <v>29</v>
      </c>
      <c r="P45" s="160"/>
      <c r="Q45" s="160"/>
      <c r="R45" s="160"/>
      <c r="S45" s="161"/>
      <c r="T45" s="169" t="s">
        <v>66</v>
      </c>
      <c r="U45" s="160"/>
      <c r="V45" s="160"/>
      <c r="W45" s="160"/>
      <c r="X45" s="161"/>
      <c r="Y45" s="169" t="s">
        <v>30</v>
      </c>
      <c r="Z45" s="160"/>
      <c r="AA45" s="160"/>
      <c r="AB45" s="160"/>
      <c r="AC45" s="161"/>
      <c r="AD45" s="169" t="s">
        <v>48</v>
      </c>
      <c r="AE45" s="160"/>
      <c r="AF45" s="160"/>
      <c r="AG45" s="160"/>
      <c r="AH45" s="161"/>
      <c r="AI45" s="212" t="s">
        <v>48</v>
      </c>
      <c r="AJ45" s="213"/>
      <c r="AK45" s="213"/>
      <c r="AL45" s="213"/>
      <c r="AM45" s="157"/>
      <c r="AN45" s="21" t="s">
        <v>65</v>
      </c>
      <c r="AO45" s="20"/>
      <c r="AP45" s="34"/>
      <c r="AQ45" s="34"/>
      <c r="AR45" s="34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36"/>
    </row>
    <row r="46" spans="1:58" ht="15" customHeight="1" x14ac:dyDescent="0.15">
      <c r="A46" s="154"/>
      <c r="B46" s="155"/>
      <c r="C46" s="176"/>
      <c r="D46" s="176"/>
      <c r="E46" s="177" t="s">
        <v>24</v>
      </c>
      <c r="F46" s="177"/>
      <c r="G46" s="176"/>
      <c r="H46" s="178"/>
      <c r="I46" s="221"/>
      <c r="J46" s="222"/>
      <c r="K46" s="223"/>
      <c r="L46" s="221"/>
      <c r="M46" s="222"/>
      <c r="N46" s="223"/>
      <c r="O46" s="224" t="str">
        <f>IF(L46="","",IF(L46=1,36,ROUNDUP(IF(L46&lt;10,42*POWER(L46,0.33),19*POWER(L46,0.67)),1)))</f>
        <v/>
      </c>
      <c r="P46" s="177"/>
      <c r="Q46" s="177"/>
      <c r="R46" s="177"/>
      <c r="S46" s="225"/>
      <c r="T46" s="226" t="str">
        <f>IF(L46="","",ROUNDUP(O46/1000/60,4))</f>
        <v/>
      </c>
      <c r="U46" s="227"/>
      <c r="V46" s="227"/>
      <c r="W46" s="227"/>
      <c r="X46" s="228"/>
      <c r="Y46" s="214" t="str">
        <f>IF(L46="","",ROUND((4*(O46/1000/60))/(3.14*((I46/1000)^2)),3))</f>
        <v/>
      </c>
      <c r="Z46" s="215"/>
      <c r="AA46" s="215"/>
      <c r="AB46" s="215"/>
      <c r="AC46" s="216"/>
      <c r="AD46" s="217"/>
      <c r="AE46" s="218"/>
      <c r="AF46" s="218"/>
      <c r="AG46" s="218"/>
      <c r="AH46" s="219"/>
      <c r="AI46" s="201" t="str">
        <f>IF(I46="","",ROUNDUP(10.666*110^-1.85*(I46/1000)^-4.87*T46^1.85*AD46,2))</f>
        <v/>
      </c>
      <c r="AJ46" s="202"/>
      <c r="AK46" s="202"/>
      <c r="AL46" s="202"/>
      <c r="AM46" s="220"/>
      <c r="AN46" s="21"/>
      <c r="AO46" s="20"/>
      <c r="AP46" s="34"/>
      <c r="AQ46" s="34"/>
      <c r="AR46" s="34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36"/>
    </row>
    <row r="47" spans="1:58" ht="15" customHeight="1" x14ac:dyDescent="0.15">
      <c r="A47" s="154"/>
      <c r="B47" s="155"/>
      <c r="C47" s="176"/>
      <c r="D47" s="176"/>
      <c r="E47" s="177" t="s">
        <v>24</v>
      </c>
      <c r="F47" s="177"/>
      <c r="G47" s="176"/>
      <c r="H47" s="178"/>
      <c r="I47" s="221"/>
      <c r="J47" s="222"/>
      <c r="K47" s="223"/>
      <c r="L47" s="221"/>
      <c r="M47" s="222"/>
      <c r="N47" s="223"/>
      <c r="O47" s="224" t="str">
        <f t="shared" ref="O47:O50" si="5">IF(L47="","",IF(L47=1,36,ROUNDUP(IF(L47&lt;10,42*POWER(L47,0.33),19*POWER(L47,0.67)),1)))</f>
        <v/>
      </c>
      <c r="P47" s="177"/>
      <c r="Q47" s="177"/>
      <c r="R47" s="177"/>
      <c r="S47" s="225"/>
      <c r="T47" s="226" t="str">
        <f t="shared" ref="T47:T50" si="6">IF(L47="","",ROUNDUP(O47/1000/60,4))</f>
        <v/>
      </c>
      <c r="U47" s="227"/>
      <c r="V47" s="227"/>
      <c r="W47" s="227"/>
      <c r="X47" s="228"/>
      <c r="Y47" s="214" t="str">
        <f t="shared" ref="Y47:Y50" si="7">IF(L47="","",ROUND((4*(O47/1000/60))/(3.14*((I47/1000)^2)),3))</f>
        <v/>
      </c>
      <c r="Z47" s="215"/>
      <c r="AA47" s="215"/>
      <c r="AB47" s="215"/>
      <c r="AC47" s="216"/>
      <c r="AD47" s="217"/>
      <c r="AE47" s="218"/>
      <c r="AF47" s="218"/>
      <c r="AG47" s="218"/>
      <c r="AH47" s="219"/>
      <c r="AI47" s="201" t="str">
        <f>IF(I47="","",ROUNDUP(10.666*110^-1.85*(I47/1000)^-4.87*T47^1.85*AD47,2))</f>
        <v/>
      </c>
      <c r="AJ47" s="202"/>
      <c r="AK47" s="202"/>
      <c r="AL47" s="202"/>
      <c r="AM47" s="220"/>
      <c r="AN47" s="21" t="s">
        <v>40</v>
      </c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36"/>
    </row>
    <row r="48" spans="1:58" ht="15" customHeight="1" x14ac:dyDescent="0.15">
      <c r="A48" s="154"/>
      <c r="B48" s="155"/>
      <c r="C48" s="176"/>
      <c r="D48" s="176"/>
      <c r="E48" s="177" t="s">
        <v>24</v>
      </c>
      <c r="F48" s="177"/>
      <c r="G48" s="176"/>
      <c r="H48" s="178"/>
      <c r="I48" s="221"/>
      <c r="J48" s="222"/>
      <c r="K48" s="223"/>
      <c r="L48" s="221"/>
      <c r="M48" s="222"/>
      <c r="N48" s="223"/>
      <c r="O48" s="224" t="str">
        <f t="shared" si="5"/>
        <v/>
      </c>
      <c r="P48" s="177"/>
      <c r="Q48" s="177"/>
      <c r="R48" s="177"/>
      <c r="S48" s="225"/>
      <c r="T48" s="226" t="str">
        <f t="shared" si="6"/>
        <v/>
      </c>
      <c r="U48" s="227"/>
      <c r="V48" s="227"/>
      <c r="W48" s="227"/>
      <c r="X48" s="228"/>
      <c r="Y48" s="214" t="str">
        <f t="shared" si="7"/>
        <v/>
      </c>
      <c r="Z48" s="215"/>
      <c r="AA48" s="215"/>
      <c r="AB48" s="215"/>
      <c r="AC48" s="216"/>
      <c r="AD48" s="217"/>
      <c r="AE48" s="218"/>
      <c r="AF48" s="218"/>
      <c r="AG48" s="218"/>
      <c r="AH48" s="219"/>
      <c r="AI48" s="201" t="str">
        <f>IF(I48="","",ROUNDUP(10.666*110^-1.85*(I48/1000)^-4.87*T48^1.85*AD48,2))</f>
        <v/>
      </c>
      <c r="AJ48" s="202"/>
      <c r="AK48" s="202"/>
      <c r="AL48" s="202"/>
      <c r="AM48" s="220"/>
      <c r="AN48" s="21" t="s">
        <v>45</v>
      </c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36"/>
    </row>
    <row r="49" spans="1:58" ht="15" customHeight="1" x14ac:dyDescent="0.15">
      <c r="A49" s="154"/>
      <c r="B49" s="155"/>
      <c r="C49" s="176"/>
      <c r="D49" s="176"/>
      <c r="E49" s="177" t="s">
        <v>24</v>
      </c>
      <c r="F49" s="177"/>
      <c r="G49" s="176"/>
      <c r="H49" s="178"/>
      <c r="I49" s="221"/>
      <c r="J49" s="222"/>
      <c r="K49" s="223"/>
      <c r="L49" s="221"/>
      <c r="M49" s="222"/>
      <c r="N49" s="223"/>
      <c r="O49" s="224" t="str">
        <f t="shared" si="5"/>
        <v/>
      </c>
      <c r="P49" s="177"/>
      <c r="Q49" s="177"/>
      <c r="R49" s="177"/>
      <c r="S49" s="225"/>
      <c r="T49" s="226" t="str">
        <f t="shared" si="6"/>
        <v/>
      </c>
      <c r="U49" s="227"/>
      <c r="V49" s="227"/>
      <c r="W49" s="227"/>
      <c r="X49" s="228"/>
      <c r="Y49" s="214" t="str">
        <f t="shared" si="7"/>
        <v/>
      </c>
      <c r="Z49" s="215"/>
      <c r="AA49" s="215"/>
      <c r="AB49" s="215"/>
      <c r="AC49" s="216"/>
      <c r="AD49" s="217"/>
      <c r="AE49" s="218"/>
      <c r="AF49" s="218"/>
      <c r="AG49" s="218"/>
      <c r="AH49" s="219"/>
      <c r="AI49" s="201" t="str">
        <f>IF(I49="","",ROUNDUP(10.666*110^-1.85*(I49/1000)^-4.87*T49^1.85*AD49,2))</f>
        <v/>
      </c>
      <c r="AJ49" s="202"/>
      <c r="AK49" s="202"/>
      <c r="AL49" s="202"/>
      <c r="AM49" s="220"/>
      <c r="AN49" s="21" t="s">
        <v>71</v>
      </c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36"/>
    </row>
    <row r="50" spans="1:58" ht="15" customHeight="1" x14ac:dyDescent="0.15">
      <c r="A50" s="154"/>
      <c r="B50" s="155"/>
      <c r="C50" s="176"/>
      <c r="D50" s="176"/>
      <c r="E50" s="177" t="s">
        <v>24</v>
      </c>
      <c r="F50" s="177"/>
      <c r="G50" s="176"/>
      <c r="H50" s="178"/>
      <c r="I50" s="221"/>
      <c r="J50" s="222"/>
      <c r="K50" s="223"/>
      <c r="L50" s="221"/>
      <c r="M50" s="222"/>
      <c r="N50" s="223"/>
      <c r="O50" s="224" t="str">
        <f t="shared" si="5"/>
        <v/>
      </c>
      <c r="P50" s="177"/>
      <c r="Q50" s="177"/>
      <c r="R50" s="177"/>
      <c r="S50" s="225"/>
      <c r="T50" s="226" t="str">
        <f t="shared" si="6"/>
        <v/>
      </c>
      <c r="U50" s="227"/>
      <c r="V50" s="227"/>
      <c r="W50" s="227"/>
      <c r="X50" s="228"/>
      <c r="Y50" s="214" t="str">
        <f t="shared" si="7"/>
        <v/>
      </c>
      <c r="Z50" s="215"/>
      <c r="AA50" s="215"/>
      <c r="AB50" s="215"/>
      <c r="AC50" s="216"/>
      <c r="AD50" s="217"/>
      <c r="AE50" s="218"/>
      <c r="AF50" s="218"/>
      <c r="AG50" s="218"/>
      <c r="AH50" s="219"/>
      <c r="AI50" s="201" t="str">
        <f>IF(I50="","",ROUNDUP(10.666*110^-1.85*(I50/1000)^-4.87*T50^1.85*AD50,2))</f>
        <v/>
      </c>
      <c r="AJ50" s="202"/>
      <c r="AK50" s="202"/>
      <c r="AL50" s="202"/>
      <c r="AM50" s="220"/>
      <c r="AN50" s="20" t="s">
        <v>47</v>
      </c>
      <c r="AO50" s="20"/>
      <c r="AP50" s="20"/>
      <c r="AQ50" s="20"/>
      <c r="AR50" s="20"/>
      <c r="AS50" s="20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30"/>
    </row>
    <row r="51" spans="1:58" ht="15" customHeight="1" thickBot="1" x14ac:dyDescent="0.2">
      <c r="A51" s="204"/>
      <c r="B51" s="205"/>
      <c r="C51" s="229" t="s">
        <v>35</v>
      </c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1"/>
      <c r="AI51" s="232" t="str">
        <f>IF(I46="","",ROUND(SUM(AI46:AM50),1))</f>
        <v/>
      </c>
      <c r="AJ51" s="233"/>
      <c r="AK51" s="233"/>
      <c r="AL51" s="233"/>
      <c r="AM51" s="234"/>
      <c r="AN51" s="33" t="s">
        <v>73</v>
      </c>
      <c r="AO51" s="33"/>
      <c r="AP51" s="33"/>
      <c r="AQ51" s="33"/>
      <c r="AR51" s="33"/>
      <c r="AS51" s="33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7"/>
    </row>
  </sheetData>
  <mergeCells count="488">
    <mergeCell ref="AZ11:BC11"/>
    <mergeCell ref="AX10:AY10"/>
    <mergeCell ref="AX11:AY11"/>
    <mergeCell ref="Y19:AE19"/>
    <mergeCell ref="Y20:AE20"/>
    <mergeCell ref="O6:AA6"/>
    <mergeCell ref="AB6:AD6"/>
    <mergeCell ref="AI6:AL6"/>
    <mergeCell ref="AE6:AH6"/>
    <mergeCell ref="AM6:AP6"/>
    <mergeCell ref="AQ6:AS6"/>
    <mergeCell ref="AT6:AW6"/>
    <mergeCell ref="AX6:AZ6"/>
    <mergeCell ref="AZ10:BC10"/>
    <mergeCell ref="AC13:AD13"/>
    <mergeCell ref="AE13:AJ13"/>
    <mergeCell ref="C51:AH51"/>
    <mergeCell ref="AI51:AM51"/>
    <mergeCell ref="Y49:AC49"/>
    <mergeCell ref="AD49:AH49"/>
    <mergeCell ref="AI49:AM49"/>
    <mergeCell ref="C50:D50"/>
    <mergeCell ref="E50:F50"/>
    <mergeCell ref="G50:H50"/>
    <mergeCell ref="I50:K50"/>
    <mergeCell ref="L50:N50"/>
    <mergeCell ref="O50:S50"/>
    <mergeCell ref="T50:X50"/>
    <mergeCell ref="AI48:AM48"/>
    <mergeCell ref="C49:D49"/>
    <mergeCell ref="E49:F49"/>
    <mergeCell ref="G49:H49"/>
    <mergeCell ref="I49:K49"/>
    <mergeCell ref="L49:N49"/>
    <mergeCell ref="O49:S49"/>
    <mergeCell ref="T49:X49"/>
    <mergeCell ref="Y50:AC50"/>
    <mergeCell ref="AD50:AH50"/>
    <mergeCell ref="AI50:AM50"/>
    <mergeCell ref="C48:D48"/>
    <mergeCell ref="E48:F48"/>
    <mergeCell ref="G48:H48"/>
    <mergeCell ref="I48:K48"/>
    <mergeCell ref="L48:N48"/>
    <mergeCell ref="O48:S48"/>
    <mergeCell ref="T48:X48"/>
    <mergeCell ref="Y48:AC48"/>
    <mergeCell ref="AD48:AH48"/>
    <mergeCell ref="AD45:AH45"/>
    <mergeCell ref="AI45:AM45"/>
    <mergeCell ref="L42:T42"/>
    <mergeCell ref="Y42:Z42"/>
    <mergeCell ref="Y46:AC46"/>
    <mergeCell ref="AD46:AH46"/>
    <mergeCell ref="AI46:AM46"/>
    <mergeCell ref="C47:D47"/>
    <mergeCell ref="E47:F47"/>
    <mergeCell ref="G47:H47"/>
    <mergeCell ref="I47:K47"/>
    <mergeCell ref="L47:N47"/>
    <mergeCell ref="O47:S47"/>
    <mergeCell ref="T47:X47"/>
    <mergeCell ref="E46:F46"/>
    <mergeCell ref="G46:H46"/>
    <mergeCell ref="I46:K46"/>
    <mergeCell ref="L46:N46"/>
    <mergeCell ref="O46:S46"/>
    <mergeCell ref="T46:X46"/>
    <mergeCell ref="Y47:AC47"/>
    <mergeCell ref="AD47:AH47"/>
    <mergeCell ref="AI47:AM47"/>
    <mergeCell ref="A44:B51"/>
    <mergeCell ref="C44:H45"/>
    <mergeCell ref="I44:K44"/>
    <mergeCell ref="L44:N44"/>
    <mergeCell ref="O44:S44"/>
    <mergeCell ref="T44:X44"/>
    <mergeCell ref="Y44:AC44"/>
    <mergeCell ref="C46:D46"/>
    <mergeCell ref="AC40:AL40"/>
    <mergeCell ref="C41:D42"/>
    <mergeCell ref="E41:F42"/>
    <mergeCell ref="G41:I42"/>
    <mergeCell ref="J41:J42"/>
    <mergeCell ref="K41:N41"/>
    <mergeCell ref="P41:R41"/>
    <mergeCell ref="S41:T41"/>
    <mergeCell ref="U41:V42"/>
    <mergeCell ref="X41:X42"/>
    <mergeCell ref="AD44:AH44"/>
    <mergeCell ref="AI44:AM44"/>
    <mergeCell ref="I45:K45"/>
    <mergeCell ref="O45:S45"/>
    <mergeCell ref="T45:X45"/>
    <mergeCell ref="Y45:AC45"/>
    <mergeCell ref="BB38:BF38"/>
    <mergeCell ref="C39:BA39"/>
    <mergeCell ref="BB39:BF39"/>
    <mergeCell ref="AA38:AC38"/>
    <mergeCell ref="AD38:AF38"/>
    <mergeCell ref="AG38:AI38"/>
    <mergeCell ref="AJ38:AL38"/>
    <mergeCell ref="AM38:AO38"/>
    <mergeCell ref="AP38:AR38"/>
    <mergeCell ref="C38:D38"/>
    <mergeCell ref="E38:F38"/>
    <mergeCell ref="G38:H38"/>
    <mergeCell ref="I38:J38"/>
    <mergeCell ref="K38:L38"/>
    <mergeCell ref="M38:P38"/>
    <mergeCell ref="AY37:BA37"/>
    <mergeCell ref="Q37:T37"/>
    <mergeCell ref="U37:W37"/>
    <mergeCell ref="X37:Z37"/>
    <mergeCell ref="AA37:AC37"/>
    <mergeCell ref="AD37:AF37"/>
    <mergeCell ref="AG37:AI37"/>
    <mergeCell ref="AS38:AU38"/>
    <mergeCell ref="AV38:AX38"/>
    <mergeCell ref="AY38:BA38"/>
    <mergeCell ref="Q38:T38"/>
    <mergeCell ref="U38:W38"/>
    <mergeCell ref="X38:Z38"/>
    <mergeCell ref="AD35:AF35"/>
    <mergeCell ref="AG35:AI35"/>
    <mergeCell ref="AS36:AU36"/>
    <mergeCell ref="AV36:AX36"/>
    <mergeCell ref="AY36:BA36"/>
    <mergeCell ref="BB36:BF36"/>
    <mergeCell ref="C37:D37"/>
    <mergeCell ref="E37:F37"/>
    <mergeCell ref="G37:H37"/>
    <mergeCell ref="I37:J37"/>
    <mergeCell ref="K37:L37"/>
    <mergeCell ref="M37:P37"/>
    <mergeCell ref="AA36:AC36"/>
    <mergeCell ref="AD36:AF36"/>
    <mergeCell ref="AG36:AI36"/>
    <mergeCell ref="AJ36:AL36"/>
    <mergeCell ref="AM36:AO36"/>
    <mergeCell ref="AP36:AR36"/>
    <mergeCell ref="BB37:BF37"/>
    <mergeCell ref="AJ37:AL37"/>
    <mergeCell ref="AM37:AO37"/>
    <mergeCell ref="AP37:AR37"/>
    <mergeCell ref="AS37:AU37"/>
    <mergeCell ref="AV37:AX37"/>
    <mergeCell ref="C36:D36"/>
    <mergeCell ref="E36:F36"/>
    <mergeCell ref="G36:H36"/>
    <mergeCell ref="I36:J36"/>
    <mergeCell ref="K36:L36"/>
    <mergeCell ref="M36:P36"/>
    <mergeCell ref="Q36:T36"/>
    <mergeCell ref="U36:W36"/>
    <mergeCell ref="X36:Z36"/>
    <mergeCell ref="BB34:BF34"/>
    <mergeCell ref="C35:D35"/>
    <mergeCell ref="E35:F35"/>
    <mergeCell ref="G35:H35"/>
    <mergeCell ref="I35:J35"/>
    <mergeCell ref="K35:L35"/>
    <mergeCell ref="M35:P35"/>
    <mergeCell ref="AA34:AC34"/>
    <mergeCell ref="AD34:AF34"/>
    <mergeCell ref="AG34:AI34"/>
    <mergeCell ref="AJ34:AL34"/>
    <mergeCell ref="AM34:AO34"/>
    <mergeCell ref="AP34:AR34"/>
    <mergeCell ref="BB35:BF35"/>
    <mergeCell ref="AJ35:AL35"/>
    <mergeCell ref="AM35:AO35"/>
    <mergeCell ref="AP35:AR35"/>
    <mergeCell ref="AS35:AU35"/>
    <mergeCell ref="AV35:AX35"/>
    <mergeCell ref="AY35:BA35"/>
    <mergeCell ref="Q35:T35"/>
    <mergeCell ref="U35:W35"/>
    <mergeCell ref="X35:Z35"/>
    <mergeCell ref="AA35:AC35"/>
    <mergeCell ref="AV33:AX33"/>
    <mergeCell ref="AY33:BA33"/>
    <mergeCell ref="Q33:T33"/>
    <mergeCell ref="U33:W33"/>
    <mergeCell ref="X33:Z33"/>
    <mergeCell ref="AA33:AC33"/>
    <mergeCell ref="AD33:AF33"/>
    <mergeCell ref="AG33:AI33"/>
    <mergeCell ref="AS34:AU34"/>
    <mergeCell ref="AV34:AX34"/>
    <mergeCell ref="AY34:BA34"/>
    <mergeCell ref="C34:D34"/>
    <mergeCell ref="E34:F34"/>
    <mergeCell ref="G34:H34"/>
    <mergeCell ref="I34:J34"/>
    <mergeCell ref="K34:L34"/>
    <mergeCell ref="M34:P34"/>
    <mergeCell ref="Q34:T34"/>
    <mergeCell ref="U34:W34"/>
    <mergeCell ref="X34:Z34"/>
    <mergeCell ref="AA31:AC31"/>
    <mergeCell ref="AD31:AF31"/>
    <mergeCell ref="AG31:AI31"/>
    <mergeCell ref="AS32:AU32"/>
    <mergeCell ref="AV32:AX32"/>
    <mergeCell ref="AY32:BA32"/>
    <mergeCell ref="BB32:BF32"/>
    <mergeCell ref="C33:D33"/>
    <mergeCell ref="E33:F33"/>
    <mergeCell ref="G33:H33"/>
    <mergeCell ref="I33:J33"/>
    <mergeCell ref="K33:L33"/>
    <mergeCell ref="M33:P33"/>
    <mergeCell ref="AA32:AC32"/>
    <mergeCell ref="AD32:AF32"/>
    <mergeCell ref="AG32:AI32"/>
    <mergeCell ref="AJ32:AL32"/>
    <mergeCell ref="AM32:AO32"/>
    <mergeCell ref="AP32:AR32"/>
    <mergeCell ref="BB33:BF33"/>
    <mergeCell ref="AJ33:AL33"/>
    <mergeCell ref="AM33:AO33"/>
    <mergeCell ref="AP33:AR33"/>
    <mergeCell ref="AS33:AU33"/>
    <mergeCell ref="C32:D32"/>
    <mergeCell ref="E32:F32"/>
    <mergeCell ref="G32:H32"/>
    <mergeCell ref="I32:J32"/>
    <mergeCell ref="K32:L32"/>
    <mergeCell ref="M32:P32"/>
    <mergeCell ref="Q32:T32"/>
    <mergeCell ref="U32:W32"/>
    <mergeCell ref="X32:Z32"/>
    <mergeCell ref="AY30:BA30"/>
    <mergeCell ref="BB30:BF30"/>
    <mergeCell ref="C31:D31"/>
    <mergeCell ref="E31:F31"/>
    <mergeCell ref="G31:H31"/>
    <mergeCell ref="I31:J31"/>
    <mergeCell ref="K31:L31"/>
    <mergeCell ref="M31:P31"/>
    <mergeCell ref="AA30:AC30"/>
    <mergeCell ref="AD30:AF30"/>
    <mergeCell ref="AG30:AI30"/>
    <mergeCell ref="AJ30:AL30"/>
    <mergeCell ref="AM30:AO30"/>
    <mergeCell ref="AP30:AR30"/>
    <mergeCell ref="BB31:BF31"/>
    <mergeCell ref="AJ31:AL31"/>
    <mergeCell ref="AM31:AO31"/>
    <mergeCell ref="AP31:AR31"/>
    <mergeCell ref="AS31:AU31"/>
    <mergeCell ref="AV31:AX31"/>
    <mergeCell ref="AY31:BA31"/>
    <mergeCell ref="Q31:T31"/>
    <mergeCell ref="U31:W31"/>
    <mergeCell ref="X31:Z31"/>
    <mergeCell ref="BB29:BF29"/>
    <mergeCell ref="C30:D30"/>
    <mergeCell ref="E30:F30"/>
    <mergeCell ref="G30:H30"/>
    <mergeCell ref="I30:J30"/>
    <mergeCell ref="K30:L30"/>
    <mergeCell ref="M30:P30"/>
    <mergeCell ref="Q30:T30"/>
    <mergeCell ref="U30:W30"/>
    <mergeCell ref="X30:Z30"/>
    <mergeCell ref="AJ29:AL29"/>
    <mergeCell ref="AM29:AO29"/>
    <mergeCell ref="AP29:AR29"/>
    <mergeCell ref="AS29:AU29"/>
    <mergeCell ref="AV29:AX29"/>
    <mergeCell ref="AY29:BA29"/>
    <mergeCell ref="Q29:T29"/>
    <mergeCell ref="U29:W29"/>
    <mergeCell ref="X29:Z29"/>
    <mergeCell ref="AA29:AC29"/>
    <mergeCell ref="AD29:AF29"/>
    <mergeCell ref="AG29:AI29"/>
    <mergeCell ref="AS30:AU30"/>
    <mergeCell ref="AV30:AX30"/>
    <mergeCell ref="C29:D29"/>
    <mergeCell ref="E29:F29"/>
    <mergeCell ref="G29:H29"/>
    <mergeCell ref="I29:J29"/>
    <mergeCell ref="K29:L29"/>
    <mergeCell ref="M29:P29"/>
    <mergeCell ref="AA28:AC28"/>
    <mergeCell ref="AD28:AF28"/>
    <mergeCell ref="AG28:AI28"/>
    <mergeCell ref="C28:D28"/>
    <mergeCell ref="E28:F28"/>
    <mergeCell ref="G28:H28"/>
    <mergeCell ref="I28:J28"/>
    <mergeCell ref="K28:L28"/>
    <mergeCell ref="M28:P28"/>
    <mergeCell ref="Q28:T28"/>
    <mergeCell ref="U27:W27"/>
    <mergeCell ref="X27:Z27"/>
    <mergeCell ref="AA27:AC27"/>
    <mergeCell ref="AD27:AF27"/>
    <mergeCell ref="AG27:AI27"/>
    <mergeCell ref="AS28:AU28"/>
    <mergeCell ref="AV28:AX28"/>
    <mergeCell ref="AY28:BA28"/>
    <mergeCell ref="BB28:BF28"/>
    <mergeCell ref="AJ28:AL28"/>
    <mergeCell ref="AM28:AO28"/>
    <mergeCell ref="AP28:AR28"/>
    <mergeCell ref="U28:W28"/>
    <mergeCell ref="X28:Z28"/>
    <mergeCell ref="AS26:AU26"/>
    <mergeCell ref="AV26:AX26"/>
    <mergeCell ref="AY26:BA26"/>
    <mergeCell ref="BB26:BF26"/>
    <mergeCell ref="C27:D27"/>
    <mergeCell ref="E27:F27"/>
    <mergeCell ref="G27:H27"/>
    <mergeCell ref="I27:J27"/>
    <mergeCell ref="K27:L27"/>
    <mergeCell ref="M27:P27"/>
    <mergeCell ref="AA26:AC26"/>
    <mergeCell ref="AD26:AF26"/>
    <mergeCell ref="AG26:AI26"/>
    <mergeCell ref="AJ26:AL26"/>
    <mergeCell ref="AM26:AO26"/>
    <mergeCell ref="AP26:AR26"/>
    <mergeCell ref="BB27:BF27"/>
    <mergeCell ref="AJ27:AL27"/>
    <mergeCell ref="AM27:AO27"/>
    <mergeCell ref="AP27:AR27"/>
    <mergeCell ref="AS27:AU27"/>
    <mergeCell ref="AV27:AX27"/>
    <mergeCell ref="AY27:BA27"/>
    <mergeCell ref="Q27:T27"/>
    <mergeCell ref="BB25:BF25"/>
    <mergeCell ref="C26:D26"/>
    <mergeCell ref="E26:F26"/>
    <mergeCell ref="G26:H26"/>
    <mergeCell ref="I26:J26"/>
    <mergeCell ref="K26:L26"/>
    <mergeCell ref="M26:P26"/>
    <mergeCell ref="Q26:T26"/>
    <mergeCell ref="U26:W26"/>
    <mergeCell ref="X26:Z26"/>
    <mergeCell ref="AJ25:AL25"/>
    <mergeCell ref="AM25:AO25"/>
    <mergeCell ref="AP25:AR25"/>
    <mergeCell ref="AS25:AU25"/>
    <mergeCell ref="AV25:AX25"/>
    <mergeCell ref="AY25:BA25"/>
    <mergeCell ref="Q25:T25"/>
    <mergeCell ref="U25:W25"/>
    <mergeCell ref="X25:Z25"/>
    <mergeCell ref="AA25:AC25"/>
    <mergeCell ref="AD25:AF25"/>
    <mergeCell ref="AG25:AI25"/>
    <mergeCell ref="C25:D25"/>
    <mergeCell ref="E25:F25"/>
    <mergeCell ref="G25:H25"/>
    <mergeCell ref="I25:J25"/>
    <mergeCell ref="K25:L25"/>
    <mergeCell ref="M25:P25"/>
    <mergeCell ref="AM24:AO24"/>
    <mergeCell ref="AP24:AR24"/>
    <mergeCell ref="AS24:AU24"/>
    <mergeCell ref="AV24:AX24"/>
    <mergeCell ref="AY24:BA24"/>
    <mergeCell ref="K24:L24"/>
    <mergeCell ref="M24:P24"/>
    <mergeCell ref="Q24:T24"/>
    <mergeCell ref="AD23:AF23"/>
    <mergeCell ref="AG23:AI23"/>
    <mergeCell ref="BB24:BF24"/>
    <mergeCell ref="U24:W24"/>
    <mergeCell ref="X24:Z24"/>
    <mergeCell ref="AA24:AC24"/>
    <mergeCell ref="AD24:AF24"/>
    <mergeCell ref="AG24:AI24"/>
    <mergeCell ref="AJ24:AL24"/>
    <mergeCell ref="AV23:AX23"/>
    <mergeCell ref="AY23:BA23"/>
    <mergeCell ref="BB23:BF23"/>
    <mergeCell ref="AJ23:AL23"/>
    <mergeCell ref="AM23:AO23"/>
    <mergeCell ref="AP23:AR23"/>
    <mergeCell ref="AS23:AU23"/>
    <mergeCell ref="A19:H21"/>
    <mergeCell ref="I19:M20"/>
    <mergeCell ref="AN19:BF20"/>
    <mergeCell ref="I21:M21"/>
    <mergeCell ref="O21:BF21"/>
    <mergeCell ref="A22:B43"/>
    <mergeCell ref="C22:H23"/>
    <mergeCell ref="I22:J22"/>
    <mergeCell ref="K22:L22"/>
    <mergeCell ref="M22:P22"/>
    <mergeCell ref="Q22:T22"/>
    <mergeCell ref="U22:BA22"/>
    <mergeCell ref="BB22:BF22"/>
    <mergeCell ref="I23:J23"/>
    <mergeCell ref="K23:L23"/>
    <mergeCell ref="M23:P23"/>
    <mergeCell ref="Q23:T23"/>
    <mergeCell ref="U23:W23"/>
    <mergeCell ref="X23:Z23"/>
    <mergeCell ref="AA23:AC23"/>
    <mergeCell ref="C24:D24"/>
    <mergeCell ref="E24:F24"/>
    <mergeCell ref="G24:H24"/>
    <mergeCell ref="I24:J24"/>
    <mergeCell ref="BD14:BF14"/>
    <mergeCell ref="AZ16:BC16"/>
    <mergeCell ref="A18:BF18"/>
    <mergeCell ref="AK13:AL13"/>
    <mergeCell ref="AM13:AN13"/>
    <mergeCell ref="AO13:AU13"/>
    <mergeCell ref="AV13:AW13"/>
    <mergeCell ref="AX13:AY13"/>
    <mergeCell ref="AZ13:BC13"/>
    <mergeCell ref="AZ14:BC14"/>
    <mergeCell ref="BD11:BF11"/>
    <mergeCell ref="A12:I17"/>
    <mergeCell ref="K12:S12"/>
    <mergeCell ref="T12:U12"/>
    <mergeCell ref="V12:AB12"/>
    <mergeCell ref="AC12:AD12"/>
    <mergeCell ref="AE12:AL12"/>
    <mergeCell ref="AM12:AN12"/>
    <mergeCell ref="AO12:AW12"/>
    <mergeCell ref="A11:I11"/>
    <mergeCell ref="K11:AK11"/>
    <mergeCell ref="AL11:AN11"/>
    <mergeCell ref="AQ11:AR11"/>
    <mergeCell ref="AS11:AV11"/>
    <mergeCell ref="AX12:AY12"/>
    <mergeCell ref="AZ12:BC12"/>
    <mergeCell ref="BD12:BF12"/>
    <mergeCell ref="K13:Q13"/>
    <mergeCell ref="R13:S13"/>
    <mergeCell ref="T13:U13"/>
    <mergeCell ref="V13:Z13"/>
    <mergeCell ref="AA13:AB13"/>
    <mergeCell ref="BD13:BF13"/>
    <mergeCell ref="AX14:AY14"/>
    <mergeCell ref="A9:I10"/>
    <mergeCell ref="X9:AF9"/>
    <mergeCell ref="AG9:AH9"/>
    <mergeCell ref="AI9:AV9"/>
    <mergeCell ref="AW9:AX9"/>
    <mergeCell ref="AY9:BC9"/>
    <mergeCell ref="AW7:AX7"/>
    <mergeCell ref="AY7:BC7"/>
    <mergeCell ref="BD7:BF7"/>
    <mergeCell ref="A8:I8"/>
    <mergeCell ref="AY8:BC8"/>
    <mergeCell ref="BD8:BF8"/>
    <mergeCell ref="BD9:BF9"/>
    <mergeCell ref="X10:AD10"/>
    <mergeCell ref="AE10:AF10"/>
    <mergeCell ref="AG10:AH10"/>
    <mergeCell ref="AI10:AT10"/>
    <mergeCell ref="AU10:AV10"/>
    <mergeCell ref="BD10:BF10"/>
    <mergeCell ref="A6:I6"/>
    <mergeCell ref="A7:I7"/>
    <mergeCell ref="AF7:AK7"/>
    <mergeCell ref="AL7:AN7"/>
    <mergeCell ref="AO7:AP7"/>
    <mergeCell ref="AQ7:AV7"/>
    <mergeCell ref="A2:BA2"/>
    <mergeCell ref="BB2:BF3"/>
    <mergeCell ref="A4:I4"/>
    <mergeCell ref="AJ4:AQ4"/>
    <mergeCell ref="A5:I5"/>
    <mergeCell ref="P4:S4"/>
    <mergeCell ref="AG4:AH4"/>
    <mergeCell ref="AA4:AC4"/>
    <mergeCell ref="T4:Z4"/>
    <mergeCell ref="M4:O4"/>
    <mergeCell ref="AU4:AV4"/>
    <mergeCell ref="AR4:AT4"/>
    <mergeCell ref="AW4:BF4"/>
    <mergeCell ref="K5:AH5"/>
    <mergeCell ref="K6:N6"/>
    <mergeCell ref="J4:L4"/>
    <mergeCell ref="AJ5:AR5"/>
    <mergeCell ref="AS5:BC5"/>
  </mergeCells>
  <phoneticPr fontId="1"/>
  <dataValidations disablePrompts="1" count="1">
    <dataValidation type="list" allowBlank="1" showInputMessage="1" showErrorMessage="1" sqref="T4:Z4">
      <formula1>$BN$6:$BN$8</formula1>
    </dataValidation>
  </dataValidations>
  <pageMargins left="0.78740157480314965" right="0.19685039370078741" top="0.39370078740157483" bottom="0.19685039370078741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様式第6号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航</dc:creator>
  <cp:lastModifiedBy>篠田 和典</cp:lastModifiedBy>
  <cp:lastPrinted>2016-08-25T04:00:55Z</cp:lastPrinted>
  <dcterms:created xsi:type="dcterms:W3CDTF">2015-10-15T09:21:04Z</dcterms:created>
  <dcterms:modified xsi:type="dcterms:W3CDTF">2021-03-23T23:42:20Z</dcterms:modified>
</cp:coreProperties>
</file>