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2 給水装置係\★職員ボックス\★押印廃止\①給水装置設計施工要綱\完成品\"/>
    </mc:Choice>
  </mc:AlternateContent>
  <bookViews>
    <workbookView xWindow="0" yWindow="0" windowWidth="20490" windowHeight="6780"/>
  </bookViews>
  <sheets>
    <sheet name="様式第7号（その1）" sheetId="1" r:id="rId1"/>
    <sheet name="様式第7号（その2）" sheetId="4" r:id="rId2"/>
    <sheet name="様式第7号（その3）" sheetId="10" r:id="rId3"/>
  </sheets>
  <calcPr calcId="162913"/>
</workbook>
</file>

<file path=xl/calcChain.xml><?xml version="1.0" encoding="utf-8"?>
<calcChain xmlns="http://schemas.openxmlformats.org/spreadsheetml/2006/main">
  <c r="BC46" i="4" l="1"/>
  <c r="AT46" i="4"/>
  <c r="BB29" i="4" l="1"/>
  <c r="BB30" i="4"/>
  <c r="BB31" i="4"/>
  <c r="BB32" i="4"/>
  <c r="BB33" i="4"/>
  <c r="BB34" i="4"/>
  <c r="BB35" i="4"/>
  <c r="BB36" i="4"/>
  <c r="BB37" i="4"/>
  <c r="BB28" i="4"/>
  <c r="W30" i="10" l="1"/>
  <c r="W31" i="10"/>
  <c r="W32" i="10"/>
  <c r="W33" i="10"/>
  <c r="W29" i="10"/>
  <c r="AP8" i="1" l="1"/>
  <c r="AA8" i="1"/>
  <c r="BA23" i="1"/>
  <c r="V37" i="4"/>
  <c r="V29" i="4"/>
  <c r="V30" i="4"/>
  <c r="V31" i="4"/>
  <c r="V32" i="4"/>
  <c r="V33" i="4"/>
  <c r="V34" i="4"/>
  <c r="V35" i="4"/>
  <c r="V36" i="4"/>
  <c r="V28" i="4"/>
  <c r="BN14" i="4"/>
  <c r="BN15" i="4"/>
  <c r="BN16" i="4"/>
  <c r="BN17" i="4"/>
  <c r="BN9" i="4"/>
  <c r="BN10" i="4"/>
  <c r="BN11" i="4"/>
  <c r="BN12" i="4"/>
  <c r="BN13" i="4"/>
  <c r="T8" i="4"/>
  <c r="BJ8" i="4"/>
  <c r="CG7" i="10" l="1"/>
  <c r="CL7" i="10" s="1"/>
  <c r="CL22" i="10" s="1"/>
  <c r="CG8" i="10"/>
  <c r="CL8" i="10" s="1"/>
  <c r="CG9" i="10"/>
  <c r="CL9" i="10" s="1"/>
  <c r="CG10" i="10"/>
  <c r="CL10" i="10" s="1"/>
  <c r="CG11" i="10"/>
  <c r="CL11" i="10" s="1"/>
  <c r="CG12" i="10"/>
  <c r="CL12" i="10" s="1"/>
  <c r="CG13" i="10"/>
  <c r="CL13" i="10" s="1"/>
  <c r="CG14" i="10"/>
  <c r="CL14" i="10" s="1"/>
  <c r="CG15" i="10"/>
  <c r="CL15" i="10" s="1"/>
  <c r="CG16" i="10"/>
  <c r="CL16" i="10" s="1"/>
  <c r="CG17" i="10"/>
  <c r="CL17" i="10" s="1"/>
  <c r="CG18" i="10"/>
  <c r="CL18" i="10" s="1"/>
  <c r="CG19" i="10"/>
  <c r="CL19" i="10" s="1"/>
  <c r="CG20" i="10"/>
  <c r="CL20" i="10" s="1"/>
  <c r="CG21" i="10"/>
  <c r="CL21" i="10" s="1"/>
  <c r="AB18" i="10"/>
  <c r="AB20" i="10"/>
  <c r="AB21" i="10"/>
  <c r="U7" i="10"/>
  <c r="AB7" i="10" s="1"/>
  <c r="U8" i="10"/>
  <c r="AB8" i="10" s="1"/>
  <c r="U9" i="10"/>
  <c r="AB9" i="10" s="1"/>
  <c r="U10" i="10"/>
  <c r="AB10" i="10" s="1"/>
  <c r="U11" i="10"/>
  <c r="AB11" i="10" s="1"/>
  <c r="U12" i="10"/>
  <c r="AB12" i="10" s="1"/>
  <c r="U13" i="10"/>
  <c r="AB13" i="10" s="1"/>
  <c r="U14" i="10"/>
  <c r="AB14" i="10" s="1"/>
  <c r="U15" i="10"/>
  <c r="AB15" i="10" s="1"/>
  <c r="U16" i="10"/>
  <c r="AB16" i="10" s="1"/>
  <c r="U17" i="10"/>
  <c r="AB17" i="10" s="1"/>
  <c r="U18" i="10"/>
  <c r="U19" i="10"/>
  <c r="AB19" i="10" s="1"/>
  <c r="U20" i="10"/>
  <c r="U21" i="10"/>
  <c r="AZ21" i="1" l="1"/>
  <c r="BC30" i="10" l="1"/>
  <c r="BC31" i="10"/>
  <c r="BC32" i="10"/>
  <c r="BC33" i="10"/>
  <c r="AD29" i="4"/>
  <c r="AL29" i="4"/>
  <c r="AD30" i="4"/>
  <c r="AL30" i="4"/>
  <c r="AD31" i="4"/>
  <c r="AL31" i="4"/>
  <c r="AD32" i="4"/>
  <c r="AL32" i="4"/>
  <c r="AD33" i="4"/>
  <c r="AL33" i="4"/>
  <c r="AD34" i="4"/>
  <c r="AL34" i="4"/>
  <c r="AD35" i="4"/>
  <c r="AL35" i="4"/>
  <c r="AD36" i="4"/>
  <c r="AL36" i="4"/>
  <c r="AD37" i="4"/>
  <c r="AL37" i="4"/>
  <c r="AL28" i="4"/>
  <c r="AD28" i="4"/>
  <c r="AE30" i="10"/>
  <c r="AM30" i="10"/>
  <c r="AE31" i="10"/>
  <c r="AM31" i="10"/>
  <c r="AE32" i="10"/>
  <c r="AM32" i="10"/>
  <c r="AE33" i="10"/>
  <c r="AM33" i="10"/>
  <c r="AM29" i="10"/>
  <c r="AE29" i="10"/>
  <c r="BC29" i="10" s="1"/>
  <c r="BC34" i="10" s="1"/>
  <c r="BJ9" i="4"/>
  <c r="BJ10" i="4"/>
  <c r="BJ11" i="4"/>
  <c r="BJ12" i="4"/>
  <c r="BJ13" i="4"/>
  <c r="BJ14" i="4"/>
  <c r="BJ15" i="4"/>
  <c r="BJ16" i="4"/>
  <c r="BJ17" i="4"/>
  <c r="AA10" i="4"/>
  <c r="AA11" i="4"/>
  <c r="AA12" i="4"/>
  <c r="AA13" i="4"/>
  <c r="AA14" i="4"/>
  <c r="AA15" i="4"/>
  <c r="AA16" i="4"/>
  <c r="AA17" i="4"/>
  <c r="AA9" i="4"/>
  <c r="T9" i="4"/>
  <c r="T10" i="4"/>
  <c r="T11" i="4"/>
  <c r="T12" i="4"/>
  <c r="T13" i="4"/>
  <c r="T14" i="4"/>
  <c r="T15" i="4"/>
  <c r="T16" i="4"/>
  <c r="T17" i="4"/>
  <c r="AA8" i="4" l="1"/>
  <c r="BN8" i="4" s="1"/>
  <c r="BB38" i="4"/>
  <c r="BT36" i="10"/>
  <c r="BN18" i="4" l="1"/>
  <c r="BL46" i="4" s="1"/>
  <c r="BA24" i="1" s="1"/>
  <c r="BG36" i="10" l="1"/>
  <c r="AV8" i="1"/>
  <c r="AI32" i="1"/>
  <c r="BA32" i="1" s="1"/>
  <c r="BA27" i="1"/>
  <c r="AK8" i="1" s="1"/>
  <c r="CG36" i="10" l="1"/>
  <c r="V8" i="1"/>
  <c r="AI30" i="1"/>
  <c r="BA30" i="1" s="1"/>
  <c r="Q8" i="1"/>
  <c r="BA26" i="1" l="1"/>
  <c r="AF8" i="1" s="1"/>
  <c r="BA8" i="1"/>
  <c r="BA12" i="1" s="1"/>
</calcChain>
</file>

<file path=xl/comments1.xml><?xml version="1.0" encoding="utf-8"?>
<comments xmlns="http://schemas.openxmlformats.org/spreadsheetml/2006/main">
  <authors>
    <author>user</author>
  </authors>
  <commentList>
    <comment ref="R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ドロップダウンリストから選択</t>
        </r>
      </text>
    </comment>
  </commentList>
</comments>
</file>

<file path=xl/sharedStrings.xml><?xml version="1.0" encoding="utf-8"?>
<sst xmlns="http://schemas.openxmlformats.org/spreadsheetml/2006/main" count="342" uniqueCount="165">
  <si>
    <t>施工業者</t>
    <rPh sb="0" eb="2">
      <t>セコウ</t>
    </rPh>
    <rPh sb="2" eb="4">
      <t>ギョウシャ</t>
    </rPh>
    <phoneticPr fontId="1"/>
  </si>
  <si>
    <t>工事場所</t>
    <rPh sb="0" eb="2">
      <t>コウジ</t>
    </rPh>
    <rPh sb="2" eb="4">
      <t>バショ</t>
    </rPh>
    <phoneticPr fontId="1"/>
  </si>
  <si>
    <t>給水装置工事
主任技術者名</t>
    <rPh sb="0" eb="2">
      <t>キュウスイ</t>
    </rPh>
    <rPh sb="2" eb="4">
      <t>ソウチ</t>
    </rPh>
    <rPh sb="4" eb="6">
      <t>コウジ</t>
    </rPh>
    <rPh sb="7" eb="9">
      <t>シュニン</t>
    </rPh>
    <rPh sb="9" eb="12">
      <t>ギジュツシャ</t>
    </rPh>
    <rPh sb="12" eb="13">
      <t>メイ</t>
    </rPh>
    <phoneticPr fontId="1"/>
  </si>
  <si>
    <t>装置番号</t>
    <rPh sb="0" eb="2">
      <t>ソウチ</t>
    </rPh>
    <rPh sb="2" eb="4">
      <t>バンゴウ</t>
    </rPh>
    <phoneticPr fontId="1"/>
  </si>
  <si>
    <t>　下関市　　　　　　　　　　　　町　　　　　丁目　　　　　番　　　　　号</t>
    <rPh sb="1" eb="4">
      <t>シモノセキシ</t>
    </rPh>
    <rPh sb="16" eb="17">
      <t>マチ</t>
    </rPh>
    <rPh sb="22" eb="24">
      <t>チョウメ</t>
    </rPh>
    <rPh sb="29" eb="30">
      <t>バン</t>
    </rPh>
    <rPh sb="35" eb="36">
      <t>ゴウ</t>
    </rPh>
    <phoneticPr fontId="1"/>
  </si>
  <si>
    <t>受付番号</t>
    <rPh sb="0" eb="2">
      <t>ウケツケ</t>
    </rPh>
    <rPh sb="2" eb="4">
      <t>バンゴウ</t>
    </rPh>
    <phoneticPr fontId="1"/>
  </si>
  <si>
    <t>局担当職員</t>
    <rPh sb="0" eb="1">
      <t>キョク</t>
    </rPh>
    <rPh sb="1" eb="3">
      <t>タントウ</t>
    </rPh>
    <rPh sb="3" eb="5">
      <t>ショクイン</t>
    </rPh>
    <phoneticPr fontId="1"/>
  </si>
  <si>
    <t>＋</t>
    <phoneticPr fontId="1"/>
  </si>
  <si>
    <t>×</t>
    <phoneticPr fontId="1"/>
  </si>
  <si>
    <t>＝</t>
    <phoneticPr fontId="1"/>
  </si>
  <si>
    <t>－</t>
    <phoneticPr fontId="1"/>
  </si>
  <si>
    <t>直結増圧式給水計算書</t>
    <rPh sb="0" eb="2">
      <t>チョッケツ</t>
    </rPh>
    <rPh sb="2" eb="4">
      <t>ゾウアツ</t>
    </rPh>
    <rPh sb="4" eb="5">
      <t>シキ</t>
    </rPh>
    <rPh sb="5" eb="7">
      <t>キュウスイ</t>
    </rPh>
    <rPh sb="7" eb="10">
      <t>ケイサンショ</t>
    </rPh>
    <phoneticPr fontId="1"/>
  </si>
  <si>
    <t>Ｐ１</t>
    <phoneticPr fontId="1"/>
  </si>
  <si>
    <t>＝</t>
    <phoneticPr fontId="1"/>
  </si>
  <si>
    <t>（</t>
    <phoneticPr fontId="1"/>
  </si>
  <si>
    <t>＋</t>
    <phoneticPr fontId="1"/>
  </si>
  <si>
    <t>）</t>
    <phoneticPr fontId="1"/>
  </si>
  <si>
    <t>－</t>
    <phoneticPr fontId="1"/>
  </si>
  <si>
    <t>Ｐ</t>
    <phoneticPr fontId="1"/>
  </si>
  <si>
    <t>Ｐ２</t>
    <phoneticPr fontId="1"/>
  </si>
  <si>
    <t>Ｐ３</t>
    <phoneticPr fontId="1"/>
  </si>
  <si>
    <t>Ｐ４</t>
    <phoneticPr fontId="1"/>
  </si>
  <si>
    <t>Ｐ５</t>
    <phoneticPr fontId="1"/>
  </si>
  <si>
    <t>Ｐ６</t>
    <phoneticPr fontId="1"/>
  </si>
  <si>
    <t>Ｐ０</t>
    <phoneticPr fontId="1"/>
  </si>
  <si>
    <t>増圧装置に
必要な
増圧圧力</t>
    <rPh sb="0" eb="2">
      <t>ゾウアツ</t>
    </rPh>
    <rPh sb="2" eb="4">
      <t>ソウチ</t>
    </rPh>
    <rPh sb="6" eb="8">
      <t>ヒツヨウ</t>
    </rPh>
    <rPh sb="10" eb="11">
      <t>ゾウ</t>
    </rPh>
    <rPh sb="11" eb="12">
      <t>アツ</t>
    </rPh>
    <rPh sb="12" eb="14">
      <t>アツリョク</t>
    </rPh>
    <phoneticPr fontId="1"/>
  </si>
  <si>
    <t>Ｐ０の値</t>
    <rPh sb="3" eb="4">
      <t>アタイ</t>
    </rPh>
    <phoneticPr fontId="1"/>
  </si>
  <si>
    <t>MPa</t>
    <phoneticPr fontId="1"/>
  </si>
  <si>
    <t>＝</t>
    <phoneticPr fontId="1"/>
  </si>
  <si>
    <t>Ｐ２の値</t>
    <rPh sb="3" eb="4">
      <t>アタイ</t>
    </rPh>
    <phoneticPr fontId="1"/>
  </si>
  <si>
    <t>配水管埋設深度</t>
    <rPh sb="0" eb="3">
      <t>ハイスイカン</t>
    </rPh>
    <rPh sb="3" eb="5">
      <t>マイセツ</t>
    </rPh>
    <rPh sb="5" eb="7">
      <t>シンド</t>
    </rPh>
    <phoneticPr fontId="1"/>
  </si>
  <si>
    <t>ｍ</t>
    <phoneticPr fontId="1"/>
  </si>
  <si>
    <t>＋</t>
    <phoneticPr fontId="1"/>
  </si>
  <si>
    <t>増圧装置吸込み高</t>
    <rPh sb="0" eb="1">
      <t>ゾウ</t>
    </rPh>
    <rPh sb="1" eb="2">
      <t>アツ</t>
    </rPh>
    <rPh sb="2" eb="4">
      <t>ソウチ</t>
    </rPh>
    <rPh sb="4" eb="6">
      <t>スイコ</t>
    </rPh>
    <rPh sb="7" eb="8">
      <t>タカ</t>
    </rPh>
    <phoneticPr fontId="1"/>
  </si>
  <si>
    <t>Ｐ１の値
(道路ＧＬ基準)</t>
    <rPh sb="3" eb="4">
      <t>アタイ</t>
    </rPh>
    <rPh sb="6" eb="8">
      <t>ドウロ</t>
    </rPh>
    <rPh sb="10" eb="12">
      <t>キジュン</t>
    </rPh>
    <phoneticPr fontId="1"/>
  </si>
  <si>
    <t>設計水圧協議による最小動水圧</t>
    <rPh sb="0" eb="2">
      <t>セッケイ</t>
    </rPh>
    <rPh sb="2" eb="4">
      <t>スイアツ</t>
    </rPh>
    <rPh sb="4" eb="6">
      <t>キョウギ</t>
    </rPh>
    <rPh sb="9" eb="11">
      <t>サイショウ</t>
    </rPh>
    <rPh sb="11" eb="12">
      <t>ドウ</t>
    </rPh>
    <rPh sb="12" eb="14">
      <t>スイアツ</t>
    </rPh>
    <phoneticPr fontId="1"/>
  </si>
  <si>
    <t>÷</t>
    <phoneticPr fontId="1"/>
  </si>
  <si>
    <t>ｍ</t>
    <phoneticPr fontId="1"/>
  </si>
  <si>
    <t>配水管と増圧装置との高低差による損失水頭</t>
    <phoneticPr fontId="1"/>
  </si>
  <si>
    <t>Ｐ３の値</t>
    <rPh sb="3" eb="4">
      <t>アタイ</t>
    </rPh>
    <phoneticPr fontId="1"/>
  </si>
  <si>
    <t>Ｐ４の値</t>
    <rPh sb="3" eb="4">
      <t>アタイ</t>
    </rPh>
    <phoneticPr fontId="1"/>
  </si>
  <si>
    <t>Ｐ５の値</t>
    <rPh sb="3" eb="4">
      <t>アタイ</t>
    </rPh>
    <phoneticPr fontId="1"/>
  </si>
  <si>
    <t>末端最高位で給水器具を使用するための必要最小動水圧</t>
    <phoneticPr fontId="1"/>
  </si>
  <si>
    <t>Ｐ６の値</t>
    <rPh sb="3" eb="4">
      <t>アタイ</t>
    </rPh>
    <phoneticPr fontId="1"/>
  </si>
  <si>
    <t>増圧装置の吐出高から末端最高位給水用具との高低差（配管立体図による。）</t>
    <rPh sb="5" eb="7">
      <t>トシュツ</t>
    </rPh>
    <rPh sb="7" eb="8">
      <t>タカ</t>
    </rPh>
    <phoneticPr fontId="1"/>
  </si>
  <si>
    <t>Ｐ　：必要とする増圧圧力</t>
    <rPh sb="3" eb="5">
      <t>ヒツヨウ</t>
    </rPh>
    <rPh sb="8" eb="10">
      <t>ゾウアツ</t>
    </rPh>
    <rPh sb="10" eb="12">
      <t>アツリョク</t>
    </rPh>
    <phoneticPr fontId="1"/>
  </si>
  <si>
    <t>Ｐ０：設計水圧（最小動水圧水頭）</t>
    <rPh sb="3" eb="5">
      <t>セッケイ</t>
    </rPh>
    <rPh sb="5" eb="7">
      <t>スイアツ</t>
    </rPh>
    <rPh sb="8" eb="10">
      <t>サイショウ</t>
    </rPh>
    <rPh sb="10" eb="11">
      <t>ウゴ</t>
    </rPh>
    <rPh sb="11" eb="13">
      <t>スイアツ</t>
    </rPh>
    <rPh sb="13" eb="15">
      <t>スイトウ</t>
    </rPh>
    <phoneticPr fontId="1"/>
  </si>
  <si>
    <t>Ｐ１：配水管と増圧装置との高低差による圧力損失</t>
    <rPh sb="3" eb="6">
      <t>ハイスイカン</t>
    </rPh>
    <rPh sb="7" eb="9">
      <t>ゾウアツ</t>
    </rPh>
    <rPh sb="9" eb="11">
      <t>ソウチ</t>
    </rPh>
    <rPh sb="13" eb="16">
      <t>コウテイサ</t>
    </rPh>
    <rPh sb="19" eb="21">
      <t>アツリョク</t>
    </rPh>
    <rPh sb="21" eb="23">
      <t>ソンシツ</t>
    </rPh>
    <phoneticPr fontId="1"/>
  </si>
  <si>
    <t>Ｐ２：減圧式逆流防止器上流側の給水管及び給水器具の圧力損失</t>
    <rPh sb="3" eb="5">
      <t>ゲンアツ</t>
    </rPh>
    <rPh sb="5" eb="6">
      <t>シキ</t>
    </rPh>
    <rPh sb="6" eb="8">
      <t>ギャクリュウ</t>
    </rPh>
    <rPh sb="8" eb="10">
      <t>ボウシ</t>
    </rPh>
    <rPh sb="10" eb="11">
      <t>キ</t>
    </rPh>
    <rPh sb="11" eb="13">
      <t>ジョウリュウ</t>
    </rPh>
    <rPh sb="13" eb="14">
      <t>ガワ</t>
    </rPh>
    <rPh sb="15" eb="18">
      <t>キュウスイカン</t>
    </rPh>
    <rPh sb="18" eb="19">
      <t>オヨ</t>
    </rPh>
    <rPh sb="20" eb="22">
      <t>キュウスイ</t>
    </rPh>
    <rPh sb="22" eb="24">
      <t>キグ</t>
    </rPh>
    <rPh sb="25" eb="27">
      <t>アツリョク</t>
    </rPh>
    <rPh sb="27" eb="29">
      <t>ソンシツ</t>
    </rPh>
    <phoneticPr fontId="1"/>
  </si>
  <si>
    <t>Ｐ３：減圧式逆流防止器及び増圧装置の圧力損失</t>
    <rPh sb="11" eb="12">
      <t>オヨ</t>
    </rPh>
    <rPh sb="13" eb="15">
      <t>ゾウアツ</t>
    </rPh>
    <rPh sb="15" eb="17">
      <t>ソウチ</t>
    </rPh>
    <rPh sb="18" eb="20">
      <t>アツリョク</t>
    </rPh>
    <rPh sb="20" eb="22">
      <t>ソンシツ</t>
    </rPh>
    <phoneticPr fontId="1"/>
  </si>
  <si>
    <t>Ｐ４：増圧装置下流側の給水管及び給水器具の圧力損失</t>
    <rPh sb="3" eb="5">
      <t>ゾウアツ</t>
    </rPh>
    <rPh sb="5" eb="7">
      <t>ソウチ</t>
    </rPh>
    <rPh sb="7" eb="9">
      <t>カリュウ</t>
    </rPh>
    <rPh sb="9" eb="10">
      <t>ガワ</t>
    </rPh>
    <rPh sb="21" eb="23">
      <t>アツリョク</t>
    </rPh>
    <rPh sb="23" eb="25">
      <t>ソンシツ</t>
    </rPh>
    <phoneticPr fontId="1"/>
  </si>
  <si>
    <t>Ｐ５：末端最高位で給水器具を使用するための必要最小動水圧</t>
    <rPh sb="3" eb="5">
      <t>マッタン</t>
    </rPh>
    <rPh sb="5" eb="8">
      <t>サイコウイ</t>
    </rPh>
    <rPh sb="9" eb="11">
      <t>キュウスイ</t>
    </rPh>
    <rPh sb="11" eb="13">
      <t>キグ</t>
    </rPh>
    <rPh sb="14" eb="16">
      <t>シヨウ</t>
    </rPh>
    <rPh sb="21" eb="23">
      <t>ヒツヨウ</t>
    </rPh>
    <rPh sb="23" eb="25">
      <t>サイショウ</t>
    </rPh>
    <rPh sb="25" eb="26">
      <t>ドウ</t>
    </rPh>
    <rPh sb="26" eb="28">
      <t>スイアツ</t>
    </rPh>
    <phoneticPr fontId="1"/>
  </si>
  <si>
    <t>Ｐ６：増圧装置と末端最高位の給水用具との高低差による圧力損失</t>
    <rPh sb="3" eb="5">
      <t>ゾウアツ</t>
    </rPh>
    <rPh sb="5" eb="7">
      <t>ソウチ</t>
    </rPh>
    <rPh sb="8" eb="10">
      <t>マッタン</t>
    </rPh>
    <rPh sb="10" eb="13">
      <t>サイコウイ</t>
    </rPh>
    <rPh sb="14" eb="16">
      <t>キュウスイ</t>
    </rPh>
    <rPh sb="16" eb="18">
      <t>ヨウグ</t>
    </rPh>
    <rPh sb="20" eb="23">
      <t>コウテイサ</t>
    </rPh>
    <rPh sb="26" eb="28">
      <t>アツリョク</t>
    </rPh>
    <rPh sb="28" eb="30">
      <t>ソンシツ</t>
    </rPh>
    <phoneticPr fontId="1"/>
  </si>
  <si>
    <t>－</t>
    <phoneticPr fontId="1"/>
  </si>
  <si>
    <t>）</t>
    <phoneticPr fontId="1"/>
  </si>
  <si>
    <t>（</t>
    <phoneticPr fontId="1"/>
  </si>
  <si>
    <t>＋</t>
    <phoneticPr fontId="1"/>
  </si>
  <si>
    <t>Ｐ１の値を水圧換算</t>
    <rPh sb="3" eb="4">
      <t>アタイ</t>
    </rPh>
    <rPh sb="5" eb="7">
      <t>スイアツ</t>
    </rPh>
    <rPh sb="7" eb="9">
      <t>カンサン</t>
    </rPh>
    <phoneticPr fontId="1"/>
  </si>
  <si>
    <t>×</t>
    <phoneticPr fontId="1"/>
  </si>
  <si>
    <t>増圧装置の吸込側の最低水圧</t>
    <rPh sb="0" eb="1">
      <t>ゾウ</t>
    </rPh>
    <rPh sb="1" eb="2">
      <t>アツ</t>
    </rPh>
    <rPh sb="2" eb="4">
      <t>ソウチ</t>
    </rPh>
    <rPh sb="5" eb="7">
      <t>スイコ</t>
    </rPh>
    <rPh sb="7" eb="8">
      <t>ガワ</t>
    </rPh>
    <rPh sb="9" eb="11">
      <t>サイテイ</t>
    </rPh>
    <rPh sb="11" eb="13">
      <t>スイアツ</t>
    </rPh>
    <phoneticPr fontId="1"/>
  </si>
  <si>
    <t>増圧装置
停止圧力設定値(道路ＧＬ基準)</t>
    <rPh sb="0" eb="1">
      <t>ゾウ</t>
    </rPh>
    <rPh sb="1" eb="2">
      <t>アツ</t>
    </rPh>
    <rPh sb="2" eb="4">
      <t>ソウチ</t>
    </rPh>
    <phoneticPr fontId="1"/>
  </si>
  <si>
    <t>増圧装置
復帰圧力設定値
(道路ＧＬ基準)</t>
    <rPh sb="0" eb="1">
      <t>ゾウ</t>
    </rPh>
    <rPh sb="1" eb="2">
      <t>アツ</t>
    </rPh>
    <rPh sb="2" eb="4">
      <t>ソウチ</t>
    </rPh>
    <rPh sb="5" eb="7">
      <t>フッキ</t>
    </rPh>
    <phoneticPr fontId="1"/>
  </si>
  <si>
    <t>増圧装置製作者</t>
    <rPh sb="0" eb="1">
      <t>ゾウ</t>
    </rPh>
    <rPh sb="1" eb="2">
      <t>アツ</t>
    </rPh>
    <rPh sb="2" eb="4">
      <t>ソウチ</t>
    </rPh>
    <rPh sb="4" eb="7">
      <t>セイサクシャ</t>
    </rPh>
    <phoneticPr fontId="1"/>
  </si>
  <si>
    <t>増圧装置仕様</t>
    <rPh sb="0" eb="1">
      <t>ゾウ</t>
    </rPh>
    <rPh sb="1" eb="2">
      <t>アツ</t>
    </rPh>
    <rPh sb="2" eb="4">
      <t>ソウチ</t>
    </rPh>
    <rPh sb="4" eb="6">
      <t>シヨウ</t>
    </rPh>
    <phoneticPr fontId="1"/>
  </si>
  <si>
    <t>口径（㎜）</t>
    <rPh sb="0" eb="2">
      <t>コウケイ</t>
    </rPh>
    <phoneticPr fontId="1"/>
  </si>
  <si>
    <t>0.07以下</t>
    <rPh sb="4" eb="6">
      <t>イカ</t>
    </rPh>
    <phoneticPr fontId="1"/>
  </si>
  <si>
    <t>0.10以上</t>
    <rPh sb="4" eb="6">
      <t>イジョウ</t>
    </rPh>
    <phoneticPr fontId="1"/>
  </si>
  <si>
    <t>出力（kw）</t>
    <rPh sb="0" eb="2">
      <t>シュツリョク</t>
    </rPh>
    <phoneticPr fontId="1"/>
  </si>
  <si>
    <t>流量（ℓ/分）</t>
    <rPh sb="0" eb="2">
      <t>リュウリョウ</t>
    </rPh>
    <rPh sb="5" eb="6">
      <t>フン</t>
    </rPh>
    <phoneticPr fontId="1"/>
  </si>
  <si>
    <t>揚程（ｍ）</t>
    <rPh sb="0" eb="1">
      <t>ヨウ</t>
    </rPh>
    <rPh sb="1" eb="2">
      <t>テイ</t>
    </rPh>
    <phoneticPr fontId="1"/>
  </si>
  <si>
    <t>末端圧力設定値</t>
    <rPh sb="0" eb="2">
      <t>マッタン</t>
    </rPh>
    <rPh sb="2" eb="4">
      <t>アツリョク</t>
    </rPh>
    <rPh sb="4" eb="6">
      <t>セッテイ</t>
    </rPh>
    <rPh sb="6" eb="7">
      <t>アタイ</t>
    </rPh>
    <phoneticPr fontId="1"/>
  </si>
  <si>
    <t>運転方式</t>
    <rPh sb="0" eb="2">
      <t>ウンテン</t>
    </rPh>
    <rPh sb="2" eb="4">
      <t>ホウシキ</t>
    </rPh>
    <phoneticPr fontId="1"/>
  </si>
  <si>
    <t>増圧装置の
仕様、性能</t>
    <rPh sb="0" eb="1">
      <t>ゾウ</t>
    </rPh>
    <rPh sb="1" eb="2">
      <t>アツ</t>
    </rPh>
    <rPh sb="2" eb="4">
      <t>ソウチ</t>
    </rPh>
    <rPh sb="6" eb="8">
      <t>シヨウ</t>
    </rPh>
    <rPh sb="9" eb="11">
      <t>セイノウ</t>
    </rPh>
    <phoneticPr fontId="1"/>
  </si>
  <si>
    <t>(</t>
    <phoneticPr fontId="1"/>
  </si>
  <si>
    <t>－</t>
    <phoneticPr fontId="1"/>
  </si>
  <si>
    <t>＝</t>
    <phoneticPr fontId="1"/>
  </si>
  <si>
    <t>)</t>
    <phoneticPr fontId="1"/>
  </si>
  <si>
    <t>増圧圧力判定</t>
    <rPh sb="0" eb="1">
      <t>ゾウ</t>
    </rPh>
    <rPh sb="1" eb="2">
      <t>アツ</t>
    </rPh>
    <rPh sb="2" eb="4">
      <t>アツリョク</t>
    </rPh>
    <rPh sb="4" eb="6">
      <t>ハンテイ</t>
    </rPh>
    <phoneticPr fontId="1"/>
  </si>
  <si>
    <t>増圧装置揚程</t>
    <rPh sb="0" eb="1">
      <t>ゾウ</t>
    </rPh>
    <rPh sb="1" eb="2">
      <t>アツ</t>
    </rPh>
    <rPh sb="2" eb="4">
      <t>ソウチ</t>
    </rPh>
    <rPh sb="4" eb="5">
      <t>ヨウ</t>
    </rPh>
    <rPh sb="5" eb="6">
      <t>テイ</t>
    </rPh>
    <phoneticPr fontId="1"/>
  </si>
  <si>
    <t>設計水量</t>
    <rPh sb="0" eb="2">
      <t>セッケイ</t>
    </rPh>
    <rPh sb="2" eb="4">
      <t>スイリョウ</t>
    </rPh>
    <phoneticPr fontId="1"/>
  </si>
  <si>
    <t>10戸未満</t>
    <rPh sb="2" eb="3">
      <t>コ</t>
    </rPh>
    <rPh sb="3" eb="5">
      <t>ミマン</t>
    </rPh>
    <phoneticPr fontId="1"/>
  </si>
  <si>
    <t>10戸以上600戸未満</t>
    <rPh sb="2" eb="3">
      <t>コ</t>
    </rPh>
    <rPh sb="3" eb="5">
      <t>イジョウ</t>
    </rPh>
    <rPh sb="8" eb="9">
      <t>コ</t>
    </rPh>
    <rPh sb="9" eb="11">
      <t>ミマン</t>
    </rPh>
    <phoneticPr fontId="1"/>
  </si>
  <si>
    <t>×</t>
    <phoneticPr fontId="1"/>
  </si>
  <si>
    <t>戸数</t>
    <rPh sb="0" eb="1">
      <t>コ</t>
    </rPh>
    <rPh sb="1" eb="2">
      <t>スウ</t>
    </rPh>
    <phoneticPr fontId="1"/>
  </si>
  <si>
    <t>＝</t>
    <phoneticPr fontId="1"/>
  </si>
  <si>
    <t>その２</t>
    <phoneticPr fontId="1"/>
  </si>
  <si>
    <t>ｈ</t>
    <phoneticPr fontId="1"/>
  </si>
  <si>
    <t>Ｌ</t>
    <phoneticPr fontId="1"/>
  </si>
  <si>
    <t>Ｖ</t>
    <phoneticPr fontId="1"/>
  </si>
  <si>
    <t>口径</t>
    <rPh sb="0" eb="2">
      <t>コウケイ</t>
    </rPh>
    <phoneticPr fontId="1"/>
  </si>
  <si>
    <t>損失水頭</t>
    <rPh sb="0" eb="2">
      <t>ソンシツ</t>
    </rPh>
    <rPh sb="2" eb="4">
      <t>スイトウ</t>
    </rPh>
    <phoneticPr fontId="1"/>
  </si>
  <si>
    <t>管内平均流速</t>
    <rPh sb="0" eb="2">
      <t>カンナイ</t>
    </rPh>
    <rPh sb="2" eb="4">
      <t>ヘイキン</t>
    </rPh>
    <rPh sb="4" eb="6">
      <t>リュウソク</t>
    </rPh>
    <phoneticPr fontId="1"/>
  </si>
  <si>
    <t>ｄ：管の口径（ｍ）</t>
    <rPh sb="2" eb="3">
      <t>カン</t>
    </rPh>
    <rPh sb="4" eb="6">
      <t>コウケイ</t>
    </rPh>
    <phoneticPr fontId="1"/>
  </si>
  <si>
    <t>π：円周率（3.14）</t>
    <rPh sb="2" eb="5">
      <t>エンシュウリツ</t>
    </rPh>
    <phoneticPr fontId="1"/>
  </si>
  <si>
    <t>～</t>
    <phoneticPr fontId="1"/>
  </si>
  <si>
    <t>区間</t>
    <rPh sb="0" eb="2">
      <t>クカン</t>
    </rPh>
    <phoneticPr fontId="1"/>
  </si>
  <si>
    <t>戸数</t>
    <rPh sb="0" eb="2">
      <t>コスウ</t>
    </rPh>
    <phoneticPr fontId="1"/>
  </si>
  <si>
    <t>(㎜)</t>
    <phoneticPr fontId="1"/>
  </si>
  <si>
    <t>(戸)</t>
    <rPh sb="1" eb="2">
      <t>コ</t>
    </rPh>
    <phoneticPr fontId="1"/>
  </si>
  <si>
    <t>(ℓ/分)</t>
    <rPh sb="3" eb="4">
      <t>フン</t>
    </rPh>
    <phoneticPr fontId="1"/>
  </si>
  <si>
    <t>(ｍ/秒)</t>
    <phoneticPr fontId="1"/>
  </si>
  <si>
    <t>直管実長</t>
    <rPh sb="0" eb="1">
      <t>チョク</t>
    </rPh>
    <rPh sb="1" eb="2">
      <t>カン</t>
    </rPh>
    <rPh sb="2" eb="3">
      <t>ジツ</t>
    </rPh>
    <rPh sb="3" eb="4">
      <t>オサ</t>
    </rPh>
    <phoneticPr fontId="1"/>
  </si>
  <si>
    <t>損失水頭換算長(ｍ)</t>
    <rPh sb="0" eb="2">
      <t>ソンシツ</t>
    </rPh>
    <rPh sb="2" eb="4">
      <t>スイトウ</t>
    </rPh>
    <rPh sb="4" eb="6">
      <t>カンサン</t>
    </rPh>
    <rPh sb="6" eb="7">
      <t>オサ</t>
    </rPh>
    <phoneticPr fontId="1"/>
  </si>
  <si>
    <t>合計</t>
    <rPh sb="0" eb="2">
      <t>ゴウケイ</t>
    </rPh>
    <phoneticPr fontId="1"/>
  </si>
  <si>
    <t>×</t>
    <phoneticPr fontId="1"/>
  </si>
  <si>
    <t>ｄ</t>
    <phoneticPr fontId="1"/>
  </si>
  <si>
    <t>ｄ</t>
    <phoneticPr fontId="1"/>
  </si>
  <si>
    <t>損失水頭(ｍ)</t>
    <rPh sb="0" eb="2">
      <t>ソンシツ</t>
    </rPh>
    <rPh sb="2" eb="4">
      <t>スイトウ</t>
    </rPh>
    <phoneticPr fontId="1"/>
  </si>
  <si>
    <r>
      <t>ｇ：重力加速度（ｍ/秒</t>
    </r>
    <r>
      <rPr>
        <vertAlign val="super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）</t>
    </r>
    <rPh sb="2" eb="4">
      <t>ジュウリョク</t>
    </rPh>
    <rPh sb="4" eb="7">
      <t>カソクド</t>
    </rPh>
    <rPh sb="10" eb="11">
      <t>ビョウ</t>
    </rPh>
    <phoneticPr fontId="1"/>
  </si>
  <si>
    <t>合計（小数点以下第２位を四捨五入し、第１位止め）</t>
    <rPh sb="0" eb="2">
      <t>ゴウケイ</t>
    </rPh>
    <rPh sb="3" eb="6">
      <t>ショウスウテン</t>
    </rPh>
    <rPh sb="6" eb="8">
      <t>イカ</t>
    </rPh>
    <rPh sb="8" eb="9">
      <t>ダイ</t>
    </rPh>
    <rPh sb="10" eb="11">
      <t>イ</t>
    </rPh>
    <rPh sb="12" eb="16">
      <t>シシャゴニュウ</t>
    </rPh>
    <rPh sb="18" eb="19">
      <t>ダイ</t>
    </rPh>
    <rPh sb="20" eb="21">
      <t>イ</t>
    </rPh>
    <rPh sb="21" eb="22">
      <t>ト</t>
    </rPh>
    <phoneticPr fontId="1"/>
  </si>
  <si>
    <t>管　口　径　が　50　㎜　以　下　の　場　合</t>
    <rPh sb="0" eb="1">
      <t>カン</t>
    </rPh>
    <rPh sb="2" eb="3">
      <t>クチ</t>
    </rPh>
    <rPh sb="4" eb="5">
      <t>ケイ</t>
    </rPh>
    <rPh sb="13" eb="14">
      <t>イ</t>
    </rPh>
    <rPh sb="15" eb="16">
      <t>シタ</t>
    </rPh>
    <rPh sb="19" eb="20">
      <t>バ</t>
    </rPh>
    <rPh sb="21" eb="22">
      <t>ゴウ</t>
    </rPh>
    <phoneticPr fontId="1"/>
  </si>
  <si>
    <t>ウエストン公式</t>
    <rPh sb="5" eb="7">
      <t>コウシキ</t>
    </rPh>
    <phoneticPr fontId="1"/>
  </si>
  <si>
    <t>＝(</t>
    <phoneticPr fontId="1"/>
  </si>
  <si>
    <t>)×</t>
    <phoneticPr fontId="1"/>
  </si>
  <si>
    <t>2ｇ</t>
    <phoneticPr fontId="1"/>
  </si>
  <si>
    <t>ｈ：摩擦損失水頭（ｍ）</t>
    <rPh sb="2" eb="4">
      <t>マサツ</t>
    </rPh>
    <rPh sb="4" eb="6">
      <t>ソンシツ</t>
    </rPh>
    <rPh sb="6" eb="8">
      <t>スイトウ</t>
    </rPh>
    <phoneticPr fontId="1"/>
  </si>
  <si>
    <t>＝</t>
    <phoneticPr fontId="1"/>
  </si>
  <si>
    <t>＋</t>
    <phoneticPr fontId="1"/>
  </si>
  <si>
    <t>管　口　径　が　75　㎜　以　上　の　場　合</t>
    <rPh sb="0" eb="1">
      <t>カン</t>
    </rPh>
    <rPh sb="2" eb="3">
      <t>クチ</t>
    </rPh>
    <rPh sb="4" eb="5">
      <t>ケイ</t>
    </rPh>
    <rPh sb="13" eb="14">
      <t>イ</t>
    </rPh>
    <rPh sb="15" eb="16">
      <t>ウエ</t>
    </rPh>
    <rPh sb="19" eb="20">
      <t>バ</t>
    </rPh>
    <rPh sb="21" eb="22">
      <t>ゴウ</t>
    </rPh>
    <phoneticPr fontId="1"/>
  </si>
  <si>
    <t>流量</t>
    <rPh sb="0" eb="2">
      <t>リュウリョウ</t>
    </rPh>
    <phoneticPr fontId="1"/>
  </si>
  <si>
    <t>(㎥/秒)</t>
    <rPh sb="3" eb="4">
      <t>ビョウ</t>
    </rPh>
    <phoneticPr fontId="1"/>
  </si>
  <si>
    <t>管の長さ</t>
    <rPh sb="0" eb="1">
      <t>カン</t>
    </rPh>
    <rPh sb="2" eb="3">
      <t>ナガ</t>
    </rPh>
    <phoneticPr fontId="1"/>
  </si>
  <si>
    <t>（ｍ）</t>
    <phoneticPr fontId="1"/>
  </si>
  <si>
    <t>損失水頭
(ｍ)</t>
    <rPh sb="0" eb="2">
      <t>ソンシツ</t>
    </rPh>
    <rPh sb="2" eb="4">
      <t>スイトウ</t>
    </rPh>
    <phoneticPr fontId="1"/>
  </si>
  <si>
    <t>ヘーゼン・ウイリアムズ公式</t>
    <rPh sb="11" eb="13">
      <t>コウシキ</t>
    </rPh>
    <phoneticPr fontId="1"/>
  </si>
  <si>
    <r>
      <t>ｈ　＝　10.666　×　Ｃ</t>
    </r>
    <r>
      <rPr>
        <vertAlign val="superscript"/>
        <sz val="11"/>
        <color theme="1"/>
        <rFont val="ＭＳ 明朝"/>
        <family val="1"/>
        <charset val="128"/>
      </rPr>
      <t>-1.85　</t>
    </r>
    <r>
      <rPr>
        <sz val="11"/>
        <color theme="1"/>
        <rFont val="ＭＳ 明朝"/>
        <family val="1"/>
        <charset val="128"/>
      </rPr>
      <t>×　ｄ</t>
    </r>
    <r>
      <rPr>
        <vertAlign val="superscript"/>
        <sz val="11"/>
        <color theme="1"/>
        <rFont val="ＭＳ 明朝"/>
        <family val="1"/>
        <charset val="128"/>
      </rPr>
      <t>-4.87　</t>
    </r>
    <r>
      <rPr>
        <sz val="11"/>
        <color theme="1"/>
        <rFont val="ＭＳ 明朝"/>
        <family val="1"/>
        <charset val="128"/>
      </rPr>
      <t>×　Ｑ</t>
    </r>
    <r>
      <rPr>
        <vertAlign val="superscript"/>
        <sz val="11"/>
        <color theme="1"/>
        <rFont val="ＭＳ 明朝"/>
        <family val="1"/>
        <charset val="128"/>
      </rPr>
      <t>1.85　</t>
    </r>
    <r>
      <rPr>
        <sz val="11"/>
        <color theme="1"/>
        <rFont val="ＭＳ 明朝"/>
        <family val="1"/>
        <charset val="128"/>
      </rPr>
      <t>×　Ｌ</t>
    </r>
    <phoneticPr fontId="1"/>
  </si>
  <si>
    <t>Ｃ：流速係数＝110</t>
    <rPh sb="2" eb="4">
      <t>リュウソク</t>
    </rPh>
    <rPh sb="4" eb="6">
      <t>ケイスウ</t>
    </rPh>
    <phoneticPr fontId="1"/>
  </si>
  <si>
    <t>Ｑ：流量（㎡/秒）＝設計水量(ℓ/分)÷1,000÷60</t>
    <rPh sb="2" eb="4">
      <t>リュウリョウ</t>
    </rPh>
    <rPh sb="7" eb="8">
      <t>ビョウ</t>
    </rPh>
    <phoneticPr fontId="1"/>
  </si>
  <si>
    <t>Ｖ：管内平均流速（ｍ/秒）＝(４×Ｑ）÷（π×ｄ2）</t>
    <rPh sb="2" eb="4">
      <t>カンナイ</t>
    </rPh>
    <rPh sb="4" eb="6">
      <t>ヘイキン</t>
    </rPh>
    <rPh sb="6" eb="8">
      <t>リュウソク</t>
    </rPh>
    <rPh sb="11" eb="12">
      <t>ビョウ</t>
    </rPh>
    <phoneticPr fontId="1"/>
  </si>
  <si>
    <t>Ｌ：管の長さ（ｍ）＝損失水頭換算長(ｍ)＝給水管実長＋給水器具の換算長</t>
    <rPh sb="2" eb="3">
      <t>カン</t>
    </rPh>
    <rPh sb="4" eb="5">
      <t>ナガ</t>
    </rPh>
    <phoneticPr fontId="1"/>
  </si>
  <si>
    <t>ｍ</t>
    <phoneticPr fontId="1"/>
  </si>
  <si>
    <t>別添水理計算書２のとおり。</t>
    <rPh sb="0" eb="2">
      <t>ベッテン</t>
    </rPh>
    <rPh sb="2" eb="4">
      <t>スイリ</t>
    </rPh>
    <rPh sb="4" eb="6">
      <t>ケイサン</t>
    </rPh>
    <rPh sb="6" eb="7">
      <t>ショ</t>
    </rPh>
    <phoneticPr fontId="1"/>
  </si>
  <si>
    <t>別添水理計算書１のとおり。</t>
    <rPh sb="0" eb="2">
      <t>ベッテン</t>
    </rPh>
    <rPh sb="2" eb="4">
      <t>スイリ</t>
    </rPh>
    <rPh sb="4" eb="6">
      <t>ケイサン</t>
    </rPh>
    <rPh sb="6" eb="7">
      <t>ショ</t>
    </rPh>
    <phoneticPr fontId="1"/>
  </si>
  <si>
    <t>その３</t>
    <phoneticPr fontId="1"/>
  </si>
  <si>
    <t>Ｑ：流量（㎡/秒）＝設計水量(ℓ/分)÷1,000÷60</t>
    <phoneticPr fontId="1"/>
  </si>
  <si>
    <t>Ｌ：管の長さ（ｍ）＝給水管実長</t>
    <phoneticPr fontId="1"/>
  </si>
  <si>
    <t>水理計算書１</t>
    <rPh sb="0" eb="2">
      <t>スイリ</t>
    </rPh>
    <rPh sb="2" eb="4">
      <t>ケイサン</t>
    </rPh>
    <rPh sb="4" eb="5">
      <t>ショ</t>
    </rPh>
    <phoneticPr fontId="1"/>
  </si>
  <si>
    <t>Ｐ２：分岐箇所から増圧装置までの摩擦損失水頭</t>
    <rPh sb="3" eb="5">
      <t>ブンキ</t>
    </rPh>
    <rPh sb="5" eb="7">
      <t>カショ</t>
    </rPh>
    <rPh sb="9" eb="11">
      <t>ゾウアツ</t>
    </rPh>
    <rPh sb="11" eb="13">
      <t>ソウチ</t>
    </rPh>
    <rPh sb="16" eb="18">
      <t>マサツ</t>
    </rPh>
    <rPh sb="18" eb="20">
      <t>ソンシツ</t>
    </rPh>
    <rPh sb="20" eb="22">
      <t>スイトウ</t>
    </rPh>
    <phoneticPr fontId="1"/>
  </si>
  <si>
    <t>水理計算書２</t>
    <rPh sb="0" eb="2">
      <t>スイリ</t>
    </rPh>
    <rPh sb="2" eb="4">
      <t>ケイサン</t>
    </rPh>
    <rPh sb="4" eb="5">
      <t>ショ</t>
    </rPh>
    <phoneticPr fontId="1"/>
  </si>
  <si>
    <t>Ｐ４：増圧装置下流側の給水管及び給水用具の摩擦損失水頭</t>
    <rPh sb="3" eb="5">
      <t>ゾウアツ</t>
    </rPh>
    <rPh sb="5" eb="7">
      <t>ソウチ</t>
    </rPh>
    <rPh sb="7" eb="9">
      <t>カリュウ</t>
    </rPh>
    <rPh sb="9" eb="10">
      <t>ガワ</t>
    </rPh>
    <rPh sb="11" eb="14">
      <t>キュウスイカン</t>
    </rPh>
    <rPh sb="14" eb="15">
      <t>オヨ</t>
    </rPh>
    <rPh sb="16" eb="18">
      <t>キュウスイ</t>
    </rPh>
    <rPh sb="18" eb="20">
      <t>ヨウグ</t>
    </rPh>
    <rPh sb="21" eb="23">
      <t>マサツ</t>
    </rPh>
    <rPh sb="23" eb="25">
      <t>ソンシツ</t>
    </rPh>
    <rPh sb="25" eb="27">
      <t>スイトウ</t>
    </rPh>
    <phoneticPr fontId="1"/>
  </si>
  <si>
    <t>戸数が１戸のときは、設計水量は36ℓ/分とし、居住室内については都度定める。</t>
    <rPh sb="0" eb="2">
      <t>コスウ</t>
    </rPh>
    <rPh sb="4" eb="5">
      <t>コ</t>
    </rPh>
    <rPh sb="10" eb="12">
      <t>セッケイ</t>
    </rPh>
    <rPh sb="12" eb="14">
      <t>スイリョウ</t>
    </rPh>
    <rPh sb="19" eb="20">
      <t>フン</t>
    </rPh>
    <rPh sb="23" eb="26">
      <t>キョジュウシツ</t>
    </rPh>
    <rPh sb="26" eb="27">
      <t>ナイ</t>
    </rPh>
    <rPh sb="32" eb="34">
      <t>ツド</t>
    </rPh>
    <rPh sb="34" eb="35">
      <t>サダ</t>
    </rPh>
    <phoneticPr fontId="1"/>
  </si>
  <si>
    <t>(ｍ)</t>
    <phoneticPr fontId="1"/>
  </si>
  <si>
    <t>その１</t>
    <phoneticPr fontId="1"/>
  </si>
  <si>
    <r>
      <t>ｈ＝10.666×Ｃ</t>
    </r>
    <r>
      <rPr>
        <vertAlign val="superscript"/>
        <sz val="11"/>
        <color theme="1"/>
        <rFont val="ＭＳ 明朝"/>
        <family val="1"/>
        <charset val="128"/>
      </rPr>
      <t>-1.85</t>
    </r>
    <r>
      <rPr>
        <sz val="11"/>
        <color theme="1"/>
        <rFont val="ＭＳ 明朝"/>
        <family val="1"/>
        <charset val="128"/>
      </rPr>
      <t>×ｄ</t>
    </r>
    <r>
      <rPr>
        <vertAlign val="superscript"/>
        <sz val="11"/>
        <color theme="1"/>
        <rFont val="ＭＳ 明朝"/>
        <family val="1"/>
        <charset val="128"/>
      </rPr>
      <t>-4.87</t>
    </r>
    <r>
      <rPr>
        <sz val="11"/>
        <color theme="1"/>
        <rFont val="ＭＳ 明朝"/>
        <family val="1"/>
        <charset val="128"/>
      </rPr>
      <t>×Ｑ</t>
    </r>
    <r>
      <rPr>
        <vertAlign val="superscript"/>
        <sz val="11"/>
        <color theme="1"/>
        <rFont val="ＭＳ 明朝"/>
        <family val="1"/>
        <charset val="128"/>
      </rPr>
      <t>1.85</t>
    </r>
    <r>
      <rPr>
        <sz val="11"/>
        <color theme="1"/>
        <rFont val="ＭＳ 明朝"/>
        <family val="1"/>
        <charset val="128"/>
      </rPr>
      <t>×Ｌ</t>
    </r>
    <phoneticPr fontId="1"/>
  </si>
  <si>
    <t>＋</t>
    <phoneticPr fontId="1"/>
  </si>
  <si>
    <t>様式第７号（第２１条関係）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</si>
  <si>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年度</t>
    <rPh sb="0" eb="2">
      <t>ネンド</t>
    </rPh>
    <phoneticPr fontId="1"/>
  </si>
  <si>
    <t>新設・改造</t>
    <rPh sb="0" eb="2">
      <t>シンセツ</t>
    </rPh>
    <rPh sb="3" eb="5">
      <t>カイゾウ</t>
    </rPh>
    <phoneticPr fontId="1"/>
  </si>
  <si>
    <t>第</t>
    <rPh sb="0" eb="1">
      <t>ダイ</t>
    </rPh>
    <phoneticPr fontId="1"/>
  </si>
  <si>
    <t>－</t>
    <phoneticPr fontId="1"/>
  </si>
  <si>
    <t>号</t>
    <phoneticPr fontId="1"/>
  </si>
  <si>
    <r>
      <t>新設・</t>
    </r>
    <r>
      <rPr>
        <strike/>
        <sz val="10"/>
        <color theme="1"/>
        <rFont val="ＭＳ 明朝"/>
        <family val="1"/>
        <charset val="128"/>
      </rPr>
      <t>(改造)</t>
    </r>
    <rPh sb="0" eb="2">
      <t>シンセツ</t>
    </rPh>
    <rPh sb="4" eb="6">
      <t>カイゾウ</t>
    </rPh>
    <phoneticPr fontId="1"/>
  </si>
  <si>
    <r>
      <rPr>
        <strike/>
        <sz val="10"/>
        <color theme="1"/>
        <rFont val="ＭＳ 明朝"/>
        <family val="1"/>
        <charset val="128"/>
      </rPr>
      <t>(新設)</t>
    </r>
    <r>
      <rPr>
        <sz val="10"/>
        <color theme="1"/>
        <rFont val="ＭＳ 明朝"/>
        <family val="1"/>
        <charset val="128"/>
      </rPr>
      <t>・改造</t>
    </r>
    <rPh sb="1" eb="3">
      <t>シンセツ</t>
    </rPh>
    <rPh sb="5" eb="7">
      <t>カイゾウ</t>
    </rPh>
    <phoneticPr fontId="1"/>
  </si>
  <si>
    <t>下関市</t>
    <rPh sb="0" eb="3">
      <t>シモノセキシ</t>
    </rPh>
    <phoneticPr fontId="1"/>
  </si>
  <si>
    <t>町</t>
    <rPh sb="0" eb="1">
      <t>マチ</t>
    </rPh>
    <phoneticPr fontId="1"/>
  </si>
  <si>
    <t>丁目</t>
    <rPh sb="0" eb="2">
      <t>チョウメ</t>
    </rPh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</si>
  <si>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</si>
  <si>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</si>
  <si>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＝ (</t>
    <phoneticPr fontId="1"/>
  </si>
  <si>
    <t>) ×</t>
    <phoneticPr fontId="1"/>
  </si>
  <si>
    <t>設計水量(ℓ/分）</t>
    <rPh sb="0" eb="2">
      <t>セッケイ</t>
    </rPh>
    <rPh sb="2" eb="4">
      <t>スイリョウ</t>
    </rPh>
    <rPh sb="7" eb="8">
      <t>フン</t>
    </rPh>
    <phoneticPr fontId="1"/>
  </si>
  <si>
    <t>Ｐ２　＝　口径50㎜以下の摩擦損失水頭　＋　口径75㎜以上の摩擦損失水頭</t>
    <rPh sb="22" eb="24">
      <t>コウケイ</t>
    </rPh>
    <rPh sb="27" eb="29">
      <t>イジョウ</t>
    </rPh>
    <rPh sb="30" eb="32">
      <t>マサツ</t>
    </rPh>
    <rPh sb="32" eb="34">
      <t>ソンシツ</t>
    </rPh>
    <rPh sb="34" eb="36">
      <t>スイトウ</t>
    </rPh>
    <phoneticPr fontId="1"/>
  </si>
  <si>
    <t>Ｐ４　＝　口径50㎜以下の摩擦損失水頭　＋　口径75㎜以上の摩擦損失水頭</t>
    <rPh sb="22" eb="24">
      <t>コウケイ</t>
    </rPh>
    <rPh sb="27" eb="29">
      <t>イジョウ</t>
    </rPh>
    <rPh sb="30" eb="32">
      <t>マサツ</t>
    </rPh>
    <rPh sb="32" eb="34">
      <t>ソンシツ</t>
    </rPh>
    <rPh sb="34" eb="36">
      <t>スイトウ</t>
    </rPh>
    <phoneticPr fontId="1"/>
  </si>
  <si>
    <t>増圧装置仕様書（圧力損失線図）による。</t>
    <rPh sb="0" eb="2">
      <t>ゾウアツ</t>
    </rPh>
    <rPh sb="2" eb="4">
      <t>ソウチ</t>
    </rPh>
    <rPh sb="4" eb="7">
      <t>シヨウショ</t>
    </rPh>
    <rPh sb="8" eb="10">
      <t>アツリョク</t>
    </rPh>
    <rPh sb="10" eb="12">
      <t>ソンシツ</t>
    </rPh>
    <rPh sb="12" eb="14">
      <t>センズ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</si>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</sst>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;&quot;△ &quot;#,##0.00"/>
    <numFmt numFmtId="177" formatCode="0.0_ "/>
    <numFmt numFmtId="178" formatCode="#,##0.0;&quot;△ &quot;#,##0.0"/>
    <numFmt numFmtId="179" formatCode="0.0;&quot;△ &quot;0.0"/>
    <numFmt numFmtId="180" formatCode="#,##0.000;&quot;△ &quot;#,##0.000"/>
    <numFmt numFmtId="181" formatCode="0.0000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vertAlign val="subscript"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trike/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top"/>
    </xf>
    <xf numFmtId="0" fontId="2" fillId="0" borderId="10" xfId="0" applyFont="1" applyBorder="1" applyAlignment="1">
      <alignment vertical="center" shrinkToFi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178" fontId="2" fillId="0" borderId="0" xfId="0" applyNumberFormat="1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vertical="center" shrinkToFit="1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26" xfId="0" applyFont="1" applyBorder="1">
      <alignment vertical="center"/>
    </xf>
    <xf numFmtId="177" fontId="2" fillId="0" borderId="0" xfId="0" applyNumberFormat="1" applyFont="1" applyBorder="1" applyAlignment="1">
      <alignment vertical="center"/>
    </xf>
    <xf numFmtId="0" fontId="2" fillId="0" borderId="44" xfId="0" applyFont="1" applyBorder="1">
      <alignment vertical="center"/>
    </xf>
    <xf numFmtId="0" fontId="2" fillId="0" borderId="31" xfId="0" applyFont="1" applyBorder="1">
      <alignment vertical="center"/>
    </xf>
    <xf numFmtId="177" fontId="2" fillId="0" borderId="21" xfId="0" applyNumberFormat="1" applyFont="1" applyBorder="1" applyAlignment="1">
      <alignment vertical="center"/>
    </xf>
    <xf numFmtId="0" fontId="2" fillId="0" borderId="46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8" fontId="2" fillId="0" borderId="0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8" fillId="0" borderId="10" xfId="0" applyFont="1" applyBorder="1">
      <alignment vertical="center"/>
    </xf>
    <xf numFmtId="0" fontId="10" fillId="0" borderId="5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9" fillId="0" borderId="10" xfId="0" applyFont="1" applyBorder="1" applyAlignment="1">
      <alignment horizontal="left" vertical="top"/>
    </xf>
    <xf numFmtId="0" fontId="8" fillId="0" borderId="0" xfId="0" quotePrefix="1" applyFont="1" applyBorder="1" applyAlignment="1">
      <alignment vertical="center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8" fillId="0" borderId="10" xfId="0" quotePrefix="1" applyFont="1" applyBorder="1" applyAlignment="1">
      <alignment vertical="center"/>
    </xf>
    <xf numFmtId="0" fontId="8" fillId="0" borderId="5" xfId="0" applyFont="1" applyBorder="1" applyAlignment="1">
      <alignment vertical="center" shrinkToFit="1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10" fillId="0" borderId="5" xfId="0" applyFont="1" applyBorder="1" applyAlignment="1">
      <alignment horizontal="left"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1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8" fillId="0" borderId="5" xfId="0" quotePrefix="1" applyFont="1" applyBorder="1" applyAlignment="1">
      <alignment vertical="center"/>
    </xf>
    <xf numFmtId="38" fontId="8" fillId="0" borderId="5" xfId="1" applyFont="1" applyBorder="1" applyAlignment="1">
      <alignment vertical="center"/>
    </xf>
    <xf numFmtId="0" fontId="8" fillId="0" borderId="17" xfId="0" applyFont="1" applyBorder="1" applyAlignment="1">
      <alignment horizontal="center" vertical="center" wrapText="1"/>
    </xf>
    <xf numFmtId="0" fontId="12" fillId="0" borderId="22" xfId="0" applyFont="1" applyBorder="1" applyAlignment="1">
      <alignment vertical="center"/>
    </xf>
    <xf numFmtId="0" fontId="12" fillId="0" borderId="21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/>
    </xf>
    <xf numFmtId="0" fontId="2" fillId="0" borderId="10" xfId="0" applyFont="1" applyBorder="1" applyAlignment="1"/>
    <xf numFmtId="0" fontId="11" fillId="0" borderId="1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vertical="center"/>
    </xf>
    <xf numFmtId="38" fontId="11" fillId="0" borderId="5" xfId="1" applyFont="1" applyBorder="1" applyAlignment="1">
      <alignment vertical="center"/>
    </xf>
    <xf numFmtId="0" fontId="11" fillId="0" borderId="5" xfId="0" applyFont="1" applyBorder="1" applyAlignment="1">
      <alignment vertical="center" shrinkToFit="1"/>
    </xf>
    <xf numFmtId="0" fontId="11" fillId="0" borderId="2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>
      <alignment vertical="center"/>
    </xf>
    <xf numFmtId="178" fontId="2" fillId="0" borderId="0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181" fontId="8" fillId="0" borderId="0" xfId="0" applyNumberFormat="1" applyFont="1" applyAlignment="1">
      <alignment horizontal="left" vertical="center"/>
    </xf>
    <xf numFmtId="178" fontId="2" fillId="2" borderId="0" xfId="0" applyNumberFormat="1" applyFont="1" applyFill="1" applyBorder="1" applyAlignment="1" applyProtection="1">
      <alignment horizontal="right" vertical="center"/>
      <protection locked="0"/>
    </xf>
    <xf numFmtId="178" fontId="2" fillId="0" borderId="33" xfId="0" applyNumberFormat="1" applyFont="1" applyBorder="1" applyAlignment="1">
      <alignment horizontal="center" vertical="center"/>
    </xf>
    <xf numFmtId="178" fontId="2" fillId="0" borderId="34" xfId="0" applyNumberFormat="1" applyFont="1" applyBorder="1" applyAlignment="1">
      <alignment horizontal="center" vertical="center"/>
    </xf>
    <xf numFmtId="178" fontId="2" fillId="0" borderId="35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right" vertical="center"/>
    </xf>
    <xf numFmtId="0" fontId="2" fillId="0" borderId="34" xfId="0" applyNumberFormat="1" applyFont="1" applyBorder="1" applyAlignment="1">
      <alignment horizontal="right" vertical="center"/>
    </xf>
    <xf numFmtId="0" fontId="2" fillId="0" borderId="3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78" fontId="2" fillId="0" borderId="0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78" fontId="2" fillId="0" borderId="10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178" fontId="2" fillId="0" borderId="2" xfId="0" applyNumberFormat="1" applyFont="1" applyBorder="1" applyAlignment="1">
      <alignment vertical="center"/>
    </xf>
    <xf numFmtId="178" fontId="2" fillId="2" borderId="2" xfId="0" applyNumberFormat="1" applyFont="1" applyFill="1" applyBorder="1" applyAlignment="1" applyProtection="1">
      <alignment vertical="center"/>
      <protection locked="0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179" fontId="2" fillId="0" borderId="2" xfId="0" applyNumberFormat="1" applyFont="1" applyBorder="1" applyAlignment="1">
      <alignment vertical="center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29" xfId="0" quotePrefix="1" applyFont="1" applyFill="1" applyBorder="1" applyAlignment="1">
      <alignment horizontal="center" vertical="center"/>
    </xf>
    <xf numFmtId="0" fontId="2" fillId="2" borderId="29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left" vertical="center" indent="1"/>
      <protection locked="0"/>
    </xf>
    <xf numFmtId="0" fontId="2" fillId="2" borderId="14" xfId="0" applyFont="1" applyFill="1" applyBorder="1" applyAlignment="1" applyProtection="1">
      <alignment horizontal="left" vertical="center" indent="1"/>
      <protection locked="0"/>
    </xf>
    <xf numFmtId="0" fontId="2" fillId="2" borderId="15" xfId="0" applyFont="1" applyFill="1" applyBorder="1" applyAlignment="1" applyProtection="1">
      <alignment horizontal="left" vertical="center" indent="1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72" xfId="0" applyFont="1" applyFill="1" applyBorder="1" applyAlignment="1" applyProtection="1">
      <alignment horizontal="center" vertical="center"/>
      <protection locked="0"/>
    </xf>
    <xf numFmtId="178" fontId="2" fillId="0" borderId="5" xfId="0" applyNumberFormat="1" applyFont="1" applyBorder="1" applyAlignment="1">
      <alignment horizontal="center" vertical="center"/>
    </xf>
    <xf numFmtId="178" fontId="2" fillId="0" borderId="20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vertical="center"/>
    </xf>
    <xf numFmtId="0" fontId="2" fillId="2" borderId="71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2" fillId="0" borderId="33" xfId="0" applyNumberFormat="1" applyFont="1" applyBorder="1" applyAlignment="1">
      <alignment vertical="center"/>
    </xf>
    <xf numFmtId="0" fontId="12" fillId="0" borderId="34" xfId="0" applyNumberFormat="1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vertical="center"/>
    </xf>
    <xf numFmtId="0" fontId="8" fillId="0" borderId="2" xfId="0" applyNumberFormat="1" applyFont="1" applyBorder="1" applyAlignment="1">
      <alignment vertical="center"/>
    </xf>
    <xf numFmtId="0" fontId="8" fillId="0" borderId="3" xfId="0" applyNumberFormat="1" applyFont="1" applyBorder="1" applyAlignment="1">
      <alignment vertical="center"/>
    </xf>
    <xf numFmtId="0" fontId="8" fillId="0" borderId="4" xfId="0" applyNumberFormat="1" applyFont="1" applyBorder="1" applyAlignment="1">
      <alignment vertical="center" shrinkToFit="1"/>
    </xf>
    <xf numFmtId="0" fontId="8" fillId="0" borderId="5" xfId="0" applyNumberFormat="1" applyFont="1" applyBorder="1" applyAlignment="1">
      <alignment vertical="center" shrinkToFit="1"/>
    </xf>
    <xf numFmtId="0" fontId="8" fillId="0" borderId="6" xfId="0" applyNumberFormat="1" applyFont="1" applyBorder="1" applyAlignment="1">
      <alignment vertical="center" shrinkToFit="1"/>
    </xf>
    <xf numFmtId="180" fontId="8" fillId="2" borderId="1" xfId="0" applyNumberFormat="1" applyFont="1" applyFill="1" applyBorder="1" applyAlignment="1" applyProtection="1">
      <alignment horizontal="center" vertical="center"/>
      <protection locked="0"/>
    </xf>
    <xf numFmtId="180" fontId="8" fillId="2" borderId="2" xfId="0" applyNumberFormat="1" applyFont="1" applyFill="1" applyBorder="1" applyAlignment="1" applyProtection="1">
      <alignment horizontal="center" vertical="center"/>
      <protection locked="0"/>
    </xf>
    <xf numFmtId="180" fontId="8" fillId="2" borderId="3" xfId="0" applyNumberFormat="1" applyFont="1" applyFill="1" applyBorder="1" applyAlignment="1" applyProtection="1">
      <alignment horizontal="center" vertical="center"/>
      <protection locked="0"/>
    </xf>
    <xf numFmtId="180" fontId="8" fillId="0" borderId="1" xfId="0" applyNumberFormat="1" applyFont="1" applyBorder="1" applyAlignment="1">
      <alignment horizontal="right" vertical="center" shrinkToFit="1"/>
    </xf>
    <xf numFmtId="180" fontId="8" fillId="0" borderId="2" xfId="0" applyNumberFormat="1" applyFont="1" applyBorder="1" applyAlignment="1">
      <alignment horizontal="right" vertical="center" shrinkToFit="1"/>
    </xf>
    <xf numFmtId="180" fontId="8" fillId="0" borderId="3" xfId="0" applyNumberFormat="1" applyFont="1" applyBorder="1" applyAlignment="1">
      <alignment horizontal="right" vertical="center" shrinkToFit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Border="1" applyAlignment="1">
      <alignment vertical="center" shrinkToFit="1"/>
    </xf>
    <xf numFmtId="176" fontId="8" fillId="0" borderId="2" xfId="0" applyNumberFormat="1" applyFont="1" applyBorder="1" applyAlignment="1">
      <alignment vertical="center" shrinkToFit="1"/>
    </xf>
    <xf numFmtId="176" fontId="8" fillId="0" borderId="3" xfId="0" applyNumberFormat="1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179" fontId="8" fillId="2" borderId="47" xfId="0" applyNumberFormat="1" applyFont="1" applyFill="1" applyBorder="1" applyAlignment="1" applyProtection="1">
      <alignment vertical="center"/>
      <protection locked="0"/>
    </xf>
    <xf numFmtId="179" fontId="8" fillId="2" borderId="2" xfId="0" applyNumberFormat="1" applyFont="1" applyFill="1" applyBorder="1" applyAlignment="1" applyProtection="1">
      <alignment vertical="center"/>
      <protection locked="0"/>
    </xf>
    <xf numFmtId="179" fontId="8" fillId="2" borderId="48" xfId="0" applyNumberFormat="1" applyFont="1" applyFill="1" applyBorder="1" applyAlignment="1" applyProtection="1">
      <alignment vertical="center"/>
      <protection locked="0"/>
    </xf>
    <xf numFmtId="180" fontId="8" fillId="0" borderId="9" xfId="0" applyNumberFormat="1" applyFont="1" applyBorder="1" applyAlignment="1">
      <alignment vertical="center"/>
    </xf>
    <xf numFmtId="180" fontId="8" fillId="0" borderId="10" xfId="0" applyNumberFormat="1" applyFont="1" applyBorder="1" applyAlignment="1">
      <alignment vertical="center"/>
    </xf>
    <xf numFmtId="180" fontId="8" fillId="0" borderId="11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79" fontId="8" fillId="2" borderId="1" xfId="0" applyNumberFormat="1" applyFont="1" applyFill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179" fontId="8" fillId="2" borderId="1" xfId="0" applyNumberFormat="1" applyFont="1" applyFill="1" applyBorder="1" applyAlignment="1" applyProtection="1">
      <alignment horizontal="center" vertical="center"/>
      <protection locked="0"/>
    </xf>
    <xf numFmtId="179" fontId="8" fillId="2" borderId="2" xfId="0" applyNumberFormat="1" applyFont="1" applyFill="1" applyBorder="1" applyAlignment="1" applyProtection="1">
      <alignment horizontal="center" vertical="center"/>
      <protection locked="0"/>
    </xf>
    <xf numFmtId="179" fontId="8" fillId="2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79" fontId="8" fillId="0" borderId="1" xfId="0" applyNumberFormat="1" applyFont="1" applyBorder="1" applyAlignment="1">
      <alignment horizontal="right" vertical="center"/>
    </xf>
    <xf numFmtId="179" fontId="8" fillId="0" borderId="2" xfId="0" applyNumberFormat="1" applyFont="1" applyBorder="1" applyAlignment="1">
      <alignment horizontal="right" vertical="center"/>
    </xf>
    <xf numFmtId="179" fontId="8" fillId="0" borderId="3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vertical="center" shrinkToFit="1"/>
    </xf>
    <xf numFmtId="180" fontId="8" fillId="0" borderId="2" xfId="0" applyNumberFormat="1" applyFont="1" applyBorder="1" applyAlignment="1">
      <alignment vertical="center" shrinkToFit="1"/>
    </xf>
    <xf numFmtId="180" fontId="8" fillId="0" borderId="18" xfId="0" applyNumberFormat="1" applyFont="1" applyBorder="1" applyAlignment="1">
      <alignment vertical="center" shrinkToFit="1"/>
    </xf>
    <xf numFmtId="0" fontId="8" fillId="0" borderId="54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shrinkToFit="1"/>
    </xf>
    <xf numFmtId="0" fontId="8" fillId="0" borderId="2" xfId="0" applyNumberFormat="1" applyFont="1" applyBorder="1" applyAlignment="1">
      <alignment vertical="center" shrinkToFit="1"/>
    </xf>
    <xf numFmtId="0" fontId="8" fillId="0" borderId="18" xfId="0" applyNumberFormat="1" applyFont="1" applyBorder="1" applyAlignment="1">
      <alignment vertical="center" shrinkToFit="1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179" fontId="8" fillId="2" borderId="3" xfId="0" applyNumberFormat="1" applyFont="1" applyFill="1" applyBorder="1" applyAlignment="1" applyProtection="1">
      <alignment vertical="center"/>
      <protection locked="0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2" borderId="50" xfId="0" applyFont="1" applyFill="1" applyBorder="1" applyAlignment="1" applyProtection="1">
      <alignment horizontal="center" vertical="center" shrinkToFit="1"/>
      <protection locked="0"/>
    </xf>
    <xf numFmtId="0" fontId="8" fillId="2" borderId="51" xfId="0" applyFont="1" applyFill="1" applyBorder="1" applyAlignment="1" applyProtection="1">
      <alignment horizontal="center" vertical="center" shrinkToFit="1"/>
      <protection locked="0"/>
    </xf>
    <xf numFmtId="0" fontId="8" fillId="2" borderId="49" xfId="0" applyFont="1" applyFill="1" applyBorder="1" applyAlignment="1" applyProtection="1">
      <alignment horizontal="center" vertical="center" shrinkToFit="1"/>
      <protection locked="0"/>
    </xf>
    <xf numFmtId="0" fontId="8" fillId="0" borderId="50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8" fillId="0" borderId="0" xfId="0" quotePrefix="1" applyFont="1" applyBorder="1" applyAlignment="1">
      <alignment horizontal="right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180" fontId="8" fillId="0" borderId="1" xfId="0" applyNumberFormat="1" applyFont="1" applyBorder="1" applyAlignment="1" applyProtection="1">
      <alignment vertical="center" shrinkToFit="1"/>
    </xf>
    <xf numFmtId="180" fontId="8" fillId="0" borderId="2" xfId="0" applyNumberFormat="1" applyFont="1" applyBorder="1" applyAlignment="1" applyProtection="1">
      <alignment vertical="center" shrinkToFit="1"/>
    </xf>
    <xf numFmtId="180" fontId="8" fillId="0" borderId="18" xfId="0" applyNumberFormat="1" applyFont="1" applyBorder="1" applyAlignment="1" applyProtection="1">
      <alignment vertical="center" shrinkToFit="1"/>
    </xf>
    <xf numFmtId="0" fontId="8" fillId="0" borderId="1" xfId="0" applyNumberFormat="1" applyFont="1" applyBorder="1" applyAlignment="1" applyProtection="1">
      <alignment vertical="center" shrinkToFit="1"/>
    </xf>
    <xf numFmtId="0" fontId="8" fillId="0" borderId="2" xfId="0" applyNumberFormat="1" applyFont="1" applyBorder="1" applyAlignment="1" applyProtection="1">
      <alignment vertical="center" shrinkToFit="1"/>
    </xf>
    <xf numFmtId="0" fontId="8" fillId="0" borderId="18" xfId="0" applyNumberFormat="1" applyFont="1" applyBorder="1" applyAlignment="1" applyProtection="1">
      <alignment vertical="center" shrinkToFit="1"/>
    </xf>
    <xf numFmtId="179" fontId="8" fillId="0" borderId="1" xfId="0" applyNumberFormat="1" applyFont="1" applyBorder="1" applyAlignment="1" applyProtection="1">
      <alignment horizontal="right" vertical="center"/>
    </xf>
    <xf numFmtId="179" fontId="8" fillId="0" borderId="2" xfId="0" applyNumberFormat="1" applyFont="1" applyBorder="1" applyAlignment="1" applyProtection="1">
      <alignment horizontal="right" vertical="center"/>
    </xf>
    <xf numFmtId="179" fontId="8" fillId="0" borderId="3" xfId="0" applyNumberFormat="1" applyFont="1" applyBorder="1" applyAlignment="1" applyProtection="1">
      <alignment horizontal="right" vertical="center"/>
    </xf>
    <xf numFmtId="178" fontId="11" fillId="0" borderId="33" xfId="0" applyNumberFormat="1" applyFont="1" applyBorder="1" applyAlignment="1" applyProtection="1">
      <alignment vertical="center"/>
    </xf>
    <xf numFmtId="178" fontId="11" fillId="0" borderId="34" xfId="0" applyNumberFormat="1" applyFont="1" applyBorder="1" applyAlignment="1" applyProtection="1">
      <alignment vertical="center"/>
    </xf>
    <xf numFmtId="178" fontId="11" fillId="0" borderId="35" xfId="0" applyNumberFormat="1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78" fontId="11" fillId="0" borderId="0" xfId="0" applyNumberFormat="1" applyFont="1" applyBorder="1" applyAlignment="1" applyProtection="1">
      <alignment vertical="center"/>
    </xf>
    <xf numFmtId="176" fontId="8" fillId="0" borderId="4" xfId="0" applyNumberFormat="1" applyFont="1" applyBorder="1" applyAlignment="1" applyProtection="1">
      <alignment vertical="center" shrinkToFit="1"/>
    </xf>
    <xf numFmtId="176" fontId="8" fillId="0" borderId="5" xfId="0" applyNumberFormat="1" applyFont="1" applyBorder="1" applyAlignment="1" applyProtection="1">
      <alignment vertical="center" shrinkToFit="1"/>
    </xf>
    <xf numFmtId="176" fontId="8" fillId="0" borderId="6" xfId="0" applyNumberFormat="1" applyFont="1" applyBorder="1" applyAlignment="1" applyProtection="1">
      <alignment vertical="center" shrinkToFi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6" fontId="8" fillId="0" borderId="1" xfId="0" applyNumberFormat="1" applyFont="1" applyBorder="1" applyAlignment="1" applyProtection="1">
      <alignment vertical="center" shrinkToFit="1"/>
    </xf>
    <xf numFmtId="176" fontId="8" fillId="0" borderId="2" xfId="0" applyNumberFormat="1" applyFont="1" applyBorder="1" applyAlignment="1" applyProtection="1">
      <alignment vertical="center" shrinkToFit="1"/>
    </xf>
    <xf numFmtId="176" fontId="8" fillId="0" borderId="3" xfId="0" applyNumberFormat="1" applyFont="1" applyBorder="1" applyAlignment="1" applyProtection="1">
      <alignment vertical="center" shrinkToFit="1"/>
    </xf>
    <xf numFmtId="0" fontId="8" fillId="0" borderId="1" xfId="0" applyNumberFormat="1" applyFont="1" applyBorder="1" applyAlignment="1" applyProtection="1">
      <alignment vertical="center"/>
    </xf>
    <xf numFmtId="0" fontId="8" fillId="0" borderId="2" xfId="0" applyNumberFormat="1" applyFont="1" applyBorder="1" applyAlignment="1" applyProtection="1">
      <alignment vertical="center"/>
    </xf>
    <xf numFmtId="0" fontId="8" fillId="0" borderId="3" xfId="0" applyNumberFormat="1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4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180" fontId="8" fillId="0" borderId="9" xfId="0" applyNumberFormat="1" applyFont="1" applyBorder="1" applyAlignment="1" applyProtection="1">
      <alignment vertical="center"/>
    </xf>
    <xf numFmtId="180" fontId="8" fillId="0" borderId="10" xfId="0" applyNumberFormat="1" applyFont="1" applyBorder="1" applyAlignment="1" applyProtection="1">
      <alignment vertical="center"/>
    </xf>
    <xf numFmtId="180" fontId="8" fillId="0" borderId="11" xfId="0" applyNumberFormat="1" applyFont="1" applyBorder="1" applyAlignment="1" applyProtection="1">
      <alignment vertical="center"/>
    </xf>
    <xf numFmtId="0" fontId="8" fillId="0" borderId="0" xfId="0" quotePrefix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19</xdr:row>
      <xdr:rowOff>57151</xdr:rowOff>
    </xdr:from>
    <xdr:to>
      <xdr:col>26</xdr:col>
      <xdr:colOff>38100</xdr:colOff>
      <xdr:row>21</xdr:row>
      <xdr:rowOff>209550</xdr:rowOff>
    </xdr:to>
    <xdr:sp macro="" textlink="">
      <xdr:nvSpPr>
        <xdr:cNvPr id="2" name="正方形/長方形 1"/>
        <xdr:cNvSpPr/>
      </xdr:nvSpPr>
      <xdr:spPr>
        <a:xfrm>
          <a:off x="2600325" y="4933951"/>
          <a:ext cx="657225" cy="6857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23</xdr:row>
      <xdr:rowOff>57151</xdr:rowOff>
    </xdr:from>
    <xdr:to>
      <xdr:col>27</xdr:col>
      <xdr:colOff>38100</xdr:colOff>
      <xdr:row>25</xdr:row>
      <xdr:rowOff>209550</xdr:rowOff>
    </xdr:to>
    <xdr:sp macro="" textlink="">
      <xdr:nvSpPr>
        <xdr:cNvPr id="2" name="正方形/長方形 1"/>
        <xdr:cNvSpPr/>
      </xdr:nvSpPr>
      <xdr:spPr>
        <a:xfrm>
          <a:off x="2600325" y="8972551"/>
          <a:ext cx="657225" cy="609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O67"/>
  <sheetViews>
    <sheetView showGridLines="0" tabSelected="1" topLeftCell="A28" workbookViewId="0">
      <selection activeCell="J5" sqref="J5:AI5"/>
    </sheetView>
  </sheetViews>
  <sheetFormatPr defaultColWidth="1.625" defaultRowHeight="18" customHeight="1"/>
  <cols>
    <col min="1" max="9" width="1.625" style="2" customWidth="1"/>
    <col min="10" max="40" width="1.625" style="1" customWidth="1"/>
    <col min="41" max="46" width="1.625" style="1"/>
    <col min="47" max="47" width="1.625" style="1" customWidth="1"/>
    <col min="48" max="63" width="1.625" style="1"/>
    <col min="64" max="75" width="0" style="1" hidden="1" customWidth="1"/>
    <col min="76" max="16384" width="1.625" style="1"/>
  </cols>
  <sheetData>
    <row r="1" spans="1:67" ht="18" customHeight="1">
      <c r="A1" s="5" t="s">
        <v>145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</row>
    <row r="2" spans="1:67" ht="24" customHeight="1">
      <c r="A2" s="177" t="s">
        <v>11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8"/>
      <c r="BB2" s="165" t="s">
        <v>6</v>
      </c>
      <c r="BC2" s="166"/>
      <c r="BD2" s="166"/>
      <c r="BE2" s="166"/>
      <c r="BF2" s="167"/>
    </row>
    <row r="3" spans="1:67" ht="24" customHeight="1">
      <c r="A3" s="98" t="s">
        <v>142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7"/>
      <c r="BB3" s="168"/>
      <c r="BC3" s="169"/>
      <c r="BD3" s="169"/>
      <c r="BE3" s="169"/>
      <c r="BF3" s="170"/>
    </row>
    <row r="4" spans="1:67" ht="27" customHeight="1" thickBot="1">
      <c r="A4" s="174" t="s">
        <v>5</v>
      </c>
      <c r="B4" s="175"/>
      <c r="C4" s="175"/>
      <c r="D4" s="175"/>
      <c r="E4" s="175"/>
      <c r="F4" s="175"/>
      <c r="G4" s="175"/>
      <c r="H4" s="175"/>
      <c r="I4" s="176"/>
      <c r="J4" s="136" t="s">
        <v>164</v>
      </c>
      <c r="K4" s="131"/>
      <c r="L4" s="131"/>
      <c r="M4" s="131"/>
      <c r="N4" s="131"/>
      <c r="O4" s="180" t="s">
        <v>146</v>
      </c>
      <c r="P4" s="180"/>
      <c r="Q4" s="180"/>
      <c r="R4" s="195" t="s">
        <v>147</v>
      </c>
      <c r="S4" s="195"/>
      <c r="T4" s="195"/>
      <c r="U4" s="195"/>
      <c r="V4" s="195"/>
      <c r="W4" s="195"/>
      <c r="X4" s="195"/>
      <c r="Y4" s="195"/>
      <c r="Z4" s="195"/>
      <c r="AA4" s="180" t="s">
        <v>148</v>
      </c>
      <c r="AB4" s="180"/>
      <c r="AC4" s="131"/>
      <c r="AD4" s="131"/>
      <c r="AE4" s="131"/>
      <c r="AF4" s="131"/>
      <c r="AG4" s="180" t="s">
        <v>150</v>
      </c>
      <c r="AH4" s="180"/>
      <c r="AI4" s="116"/>
      <c r="AJ4" s="179" t="s">
        <v>3</v>
      </c>
      <c r="AK4" s="180"/>
      <c r="AL4" s="180"/>
      <c r="AM4" s="180"/>
      <c r="AN4" s="180"/>
      <c r="AO4" s="180"/>
      <c r="AP4" s="180"/>
      <c r="AQ4" s="181"/>
      <c r="AR4" s="136"/>
      <c r="AS4" s="131"/>
      <c r="AT4" s="131"/>
      <c r="AU4" s="131"/>
      <c r="AV4" s="194" t="s">
        <v>149</v>
      </c>
      <c r="AW4" s="180"/>
      <c r="AX4" s="131"/>
      <c r="AY4" s="131"/>
      <c r="AZ4" s="131"/>
      <c r="BA4" s="131"/>
      <c r="BB4" s="131"/>
      <c r="BC4" s="131"/>
      <c r="BD4" s="131"/>
      <c r="BE4" s="131"/>
      <c r="BF4" s="191"/>
      <c r="BO4" s="1" t="s">
        <v>147</v>
      </c>
    </row>
    <row r="5" spans="1:67" ht="27" customHeight="1">
      <c r="A5" s="171" t="s">
        <v>0</v>
      </c>
      <c r="B5" s="172"/>
      <c r="C5" s="172"/>
      <c r="D5" s="172"/>
      <c r="E5" s="172"/>
      <c r="F5" s="172"/>
      <c r="G5" s="172"/>
      <c r="H5" s="172"/>
      <c r="I5" s="173"/>
      <c r="J5" s="196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8"/>
      <c r="AJ5" s="182" t="s">
        <v>2</v>
      </c>
      <c r="AK5" s="183"/>
      <c r="AL5" s="183"/>
      <c r="AM5" s="183"/>
      <c r="AN5" s="183"/>
      <c r="AO5" s="183"/>
      <c r="AP5" s="183"/>
      <c r="AQ5" s="184"/>
      <c r="AR5" s="132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17"/>
      <c r="BE5" s="117"/>
      <c r="BF5" s="118"/>
      <c r="BO5" s="1" t="s">
        <v>151</v>
      </c>
    </row>
    <row r="6" spans="1:67" ht="27" customHeight="1">
      <c r="A6" s="159" t="s">
        <v>1</v>
      </c>
      <c r="B6" s="157"/>
      <c r="C6" s="157"/>
      <c r="D6" s="157"/>
      <c r="E6" s="157"/>
      <c r="F6" s="157"/>
      <c r="G6" s="157"/>
      <c r="H6" s="157"/>
      <c r="I6" s="160"/>
      <c r="J6" s="119" t="s">
        <v>4</v>
      </c>
      <c r="K6" s="193" t="s">
        <v>153</v>
      </c>
      <c r="L6" s="193"/>
      <c r="M6" s="193"/>
      <c r="N6" s="193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3" t="s">
        <v>154</v>
      </c>
      <c r="AB6" s="193"/>
      <c r="AC6" s="192"/>
      <c r="AD6" s="192"/>
      <c r="AE6" s="192"/>
      <c r="AF6" s="192"/>
      <c r="AG6" s="193" t="s">
        <v>155</v>
      </c>
      <c r="AH6" s="193"/>
      <c r="AI6" s="193"/>
      <c r="AJ6" s="192"/>
      <c r="AK6" s="192"/>
      <c r="AL6" s="192"/>
      <c r="AM6" s="192"/>
      <c r="AN6" s="193" t="s">
        <v>156</v>
      </c>
      <c r="AO6" s="193"/>
      <c r="AP6" s="193"/>
      <c r="AQ6" s="192"/>
      <c r="AR6" s="192"/>
      <c r="AS6" s="192"/>
      <c r="AT6" s="192"/>
      <c r="AU6" s="193" t="s">
        <v>157</v>
      </c>
      <c r="AV6" s="193"/>
      <c r="AW6" s="193"/>
      <c r="AX6" s="120"/>
      <c r="AY6" s="120"/>
      <c r="AZ6" s="120"/>
      <c r="BA6" s="120"/>
      <c r="BB6" s="120"/>
      <c r="BC6" s="120"/>
      <c r="BD6" s="120"/>
      <c r="BE6" s="120"/>
      <c r="BF6" s="121"/>
      <c r="BO6" s="1" t="s">
        <v>152</v>
      </c>
    </row>
    <row r="7" spans="1:67" ht="21" customHeight="1" thickBot="1">
      <c r="A7" s="139" t="s">
        <v>25</v>
      </c>
      <c r="B7" s="130"/>
      <c r="C7" s="130"/>
      <c r="D7" s="130"/>
      <c r="E7" s="130"/>
      <c r="F7" s="130"/>
      <c r="G7" s="130"/>
      <c r="H7" s="130"/>
      <c r="I7" s="140"/>
      <c r="J7" s="49"/>
      <c r="K7" s="188" t="s">
        <v>18</v>
      </c>
      <c r="L7" s="188"/>
      <c r="M7" s="188"/>
      <c r="N7" s="130" t="s">
        <v>13</v>
      </c>
      <c r="O7" s="130"/>
      <c r="P7" s="115" t="s">
        <v>14</v>
      </c>
      <c r="Q7" s="138" t="s">
        <v>12</v>
      </c>
      <c r="R7" s="138"/>
      <c r="S7" s="138" t="s">
        <v>7</v>
      </c>
      <c r="T7" s="138"/>
      <c r="U7" s="138" t="s">
        <v>19</v>
      </c>
      <c r="V7" s="138"/>
      <c r="W7" s="138"/>
      <c r="X7" s="138" t="s">
        <v>15</v>
      </c>
      <c r="Y7" s="138"/>
      <c r="Z7" s="138" t="s">
        <v>20</v>
      </c>
      <c r="AA7" s="138"/>
      <c r="AB7" s="138"/>
      <c r="AC7" s="138" t="s">
        <v>15</v>
      </c>
      <c r="AD7" s="138"/>
      <c r="AE7" s="138" t="s">
        <v>21</v>
      </c>
      <c r="AF7" s="138"/>
      <c r="AG7" s="138"/>
      <c r="AH7" s="138" t="s">
        <v>15</v>
      </c>
      <c r="AI7" s="138"/>
      <c r="AJ7" s="138" t="s">
        <v>22</v>
      </c>
      <c r="AK7" s="138"/>
      <c r="AL7" s="138"/>
      <c r="AM7" s="138" t="s">
        <v>15</v>
      </c>
      <c r="AN7" s="138"/>
      <c r="AO7" s="138" t="s">
        <v>23</v>
      </c>
      <c r="AP7" s="138"/>
      <c r="AQ7" s="138"/>
      <c r="AR7" s="130" t="s">
        <v>16</v>
      </c>
      <c r="AS7" s="130"/>
      <c r="AT7" s="138" t="s">
        <v>17</v>
      </c>
      <c r="AU7" s="138"/>
      <c r="AV7" s="138" t="s">
        <v>24</v>
      </c>
      <c r="AW7" s="138"/>
      <c r="AX7" s="138"/>
      <c r="AY7" s="96"/>
      <c r="AZ7" s="96"/>
      <c r="BA7" s="96"/>
      <c r="BB7" s="96"/>
      <c r="BC7" s="14"/>
      <c r="BD7" s="14"/>
      <c r="BE7" s="14"/>
      <c r="BF7" s="4"/>
    </row>
    <row r="8" spans="1:67" ht="21" customHeight="1" thickBot="1">
      <c r="A8" s="185"/>
      <c r="B8" s="134"/>
      <c r="C8" s="134"/>
      <c r="D8" s="134"/>
      <c r="E8" s="134"/>
      <c r="F8" s="134"/>
      <c r="G8" s="134"/>
      <c r="H8" s="134"/>
      <c r="I8" s="142"/>
      <c r="J8" s="111"/>
      <c r="K8" s="34"/>
      <c r="L8" s="34"/>
      <c r="M8" s="34"/>
      <c r="N8" s="134" t="s">
        <v>9</v>
      </c>
      <c r="O8" s="134"/>
      <c r="P8" s="52" t="s">
        <v>73</v>
      </c>
      <c r="Q8" s="137" t="str">
        <f>BA23</f>
        <v/>
      </c>
      <c r="R8" s="134"/>
      <c r="S8" s="134"/>
      <c r="T8" s="134" t="s">
        <v>32</v>
      </c>
      <c r="U8" s="134"/>
      <c r="V8" s="137" t="str">
        <f>BA24</f>
        <v/>
      </c>
      <c r="W8" s="134"/>
      <c r="X8" s="134"/>
      <c r="Y8" s="134" t="s">
        <v>32</v>
      </c>
      <c r="Z8" s="134"/>
      <c r="AA8" s="137" t="str">
        <f>IF(BA25="","",BA25)</f>
        <v/>
      </c>
      <c r="AB8" s="134"/>
      <c r="AC8" s="134"/>
      <c r="AD8" s="134" t="s">
        <v>32</v>
      </c>
      <c r="AE8" s="134"/>
      <c r="AF8" s="137" t="str">
        <f>BA26</f>
        <v/>
      </c>
      <c r="AG8" s="134"/>
      <c r="AH8" s="134"/>
      <c r="AI8" s="134" t="s">
        <v>32</v>
      </c>
      <c r="AJ8" s="134"/>
      <c r="AK8" s="137">
        <f>IF(BA27="","",BA27)</f>
        <v>5.0999999999999996</v>
      </c>
      <c r="AL8" s="134"/>
      <c r="AM8" s="134"/>
      <c r="AN8" s="134" t="s">
        <v>32</v>
      </c>
      <c r="AO8" s="134"/>
      <c r="AP8" s="137" t="str">
        <f>IF(BA28="","",BA28)</f>
        <v/>
      </c>
      <c r="AQ8" s="134"/>
      <c r="AR8" s="134"/>
      <c r="AS8" s="52" t="s">
        <v>76</v>
      </c>
      <c r="AT8" s="134" t="s">
        <v>74</v>
      </c>
      <c r="AU8" s="134"/>
      <c r="AV8" s="137" t="str">
        <f>AZ21</f>
        <v/>
      </c>
      <c r="AW8" s="134"/>
      <c r="AX8" s="134"/>
      <c r="AY8" s="134" t="s">
        <v>75</v>
      </c>
      <c r="AZ8" s="134"/>
      <c r="BA8" s="127" t="str">
        <f>IF(Q8="","",SUM(Q8,V8,AA8,AF8,AK8,AP8)-AV8)</f>
        <v/>
      </c>
      <c r="BB8" s="128"/>
      <c r="BC8" s="128"/>
      <c r="BD8" s="129"/>
      <c r="BE8" s="34" t="s">
        <v>31</v>
      </c>
      <c r="BF8" s="37"/>
    </row>
    <row r="9" spans="1:67" ht="10.5" customHeight="1">
      <c r="A9" s="185"/>
      <c r="B9" s="134"/>
      <c r="C9" s="134"/>
      <c r="D9" s="134"/>
      <c r="E9" s="134"/>
      <c r="F9" s="134"/>
      <c r="G9" s="134"/>
      <c r="H9" s="134"/>
      <c r="I9" s="142"/>
      <c r="J9" s="111"/>
      <c r="K9" s="34"/>
      <c r="L9" s="34"/>
      <c r="M9" s="34"/>
      <c r="N9" s="45"/>
      <c r="O9" s="45"/>
      <c r="P9" s="52"/>
      <c r="Q9" s="46"/>
      <c r="R9" s="52"/>
      <c r="S9" s="52"/>
      <c r="T9" s="45"/>
      <c r="U9" s="45"/>
      <c r="V9" s="46"/>
      <c r="W9" s="52"/>
      <c r="X9" s="52"/>
      <c r="Y9" s="45"/>
      <c r="Z9" s="45"/>
      <c r="AA9" s="46"/>
      <c r="AB9" s="52"/>
      <c r="AC9" s="52"/>
      <c r="AD9" s="45"/>
      <c r="AE9" s="45"/>
      <c r="AF9" s="46"/>
      <c r="AG9" s="52"/>
      <c r="AH9" s="52"/>
      <c r="AI9" s="45"/>
      <c r="AJ9" s="45"/>
      <c r="AK9" s="46"/>
      <c r="AL9" s="52"/>
      <c r="AM9" s="52"/>
      <c r="AN9" s="45"/>
      <c r="AO9" s="45"/>
      <c r="AP9" s="46"/>
      <c r="AQ9" s="52"/>
      <c r="AR9" s="52"/>
      <c r="AS9" s="52"/>
      <c r="AT9" s="45"/>
      <c r="AU9" s="45"/>
      <c r="AV9" s="46"/>
      <c r="AW9" s="52"/>
      <c r="AX9" s="52"/>
      <c r="AY9" s="45"/>
      <c r="AZ9" s="45"/>
      <c r="BA9" s="113"/>
      <c r="BB9" s="113"/>
      <c r="BC9" s="113"/>
      <c r="BD9" s="113"/>
      <c r="BE9" s="34"/>
      <c r="BF9" s="37"/>
    </row>
    <row r="10" spans="1:67" ht="21" customHeight="1">
      <c r="A10" s="185"/>
      <c r="B10" s="134"/>
      <c r="C10" s="134"/>
      <c r="D10" s="134"/>
      <c r="E10" s="134"/>
      <c r="F10" s="134"/>
      <c r="G10" s="134"/>
      <c r="H10" s="134"/>
      <c r="I10" s="142"/>
      <c r="J10" s="111"/>
      <c r="K10" s="34"/>
      <c r="L10" s="34"/>
      <c r="M10" s="34"/>
      <c r="N10" s="45"/>
      <c r="O10" s="45"/>
      <c r="P10" s="52"/>
      <c r="Q10" s="46"/>
      <c r="R10" s="52"/>
      <c r="S10" s="52"/>
      <c r="T10" s="45"/>
      <c r="U10" s="45"/>
      <c r="V10" s="46"/>
      <c r="W10" s="52"/>
      <c r="X10" s="52"/>
      <c r="Y10" s="45"/>
      <c r="Z10" s="45"/>
      <c r="AA10" s="46"/>
      <c r="AB10" s="52"/>
      <c r="AC10" s="52"/>
      <c r="AD10" s="45"/>
      <c r="AE10" s="45"/>
      <c r="AF10" s="46"/>
      <c r="AG10" s="52"/>
      <c r="AH10" s="52"/>
      <c r="AI10" s="45"/>
      <c r="AJ10" s="45"/>
      <c r="AK10" s="46"/>
      <c r="AL10" s="52"/>
      <c r="AM10" s="52"/>
      <c r="AN10" s="45"/>
      <c r="AO10" s="45"/>
      <c r="AP10" s="46"/>
      <c r="AQ10" s="52"/>
      <c r="AR10" s="52"/>
      <c r="AS10" s="134" t="s">
        <v>78</v>
      </c>
      <c r="AT10" s="134"/>
      <c r="AU10" s="134"/>
      <c r="AV10" s="134"/>
      <c r="AW10" s="134"/>
      <c r="AX10" s="134"/>
      <c r="AY10" s="134"/>
      <c r="AZ10" s="134"/>
      <c r="BA10" s="123"/>
      <c r="BB10" s="123"/>
      <c r="BC10" s="123"/>
      <c r="BD10" s="123"/>
      <c r="BE10" s="34" t="s">
        <v>31</v>
      </c>
      <c r="BF10" s="37"/>
    </row>
    <row r="11" spans="1:67" ht="10.5" customHeight="1" thickBot="1">
      <c r="A11" s="185"/>
      <c r="B11" s="134"/>
      <c r="C11" s="134"/>
      <c r="D11" s="134"/>
      <c r="E11" s="134"/>
      <c r="F11" s="134"/>
      <c r="G11" s="134"/>
      <c r="H11" s="134"/>
      <c r="I11" s="142"/>
      <c r="J11" s="111"/>
      <c r="K11" s="34"/>
      <c r="L11" s="34"/>
      <c r="M11" s="34"/>
      <c r="N11" s="45"/>
      <c r="O11" s="45"/>
      <c r="P11" s="52"/>
      <c r="Q11" s="46"/>
      <c r="R11" s="52"/>
      <c r="S11" s="52"/>
      <c r="T11" s="45"/>
      <c r="U11" s="45"/>
      <c r="V11" s="46"/>
      <c r="W11" s="52"/>
      <c r="X11" s="52"/>
      <c r="Y11" s="45"/>
      <c r="Z11" s="45"/>
      <c r="AA11" s="46"/>
      <c r="AB11" s="52"/>
      <c r="AC11" s="52"/>
      <c r="AD11" s="45"/>
      <c r="AE11" s="45"/>
      <c r="AF11" s="46"/>
      <c r="AG11" s="52"/>
      <c r="AH11" s="52"/>
      <c r="AI11" s="45"/>
      <c r="AJ11" s="45"/>
      <c r="AK11" s="46"/>
      <c r="AL11" s="52"/>
      <c r="AM11" s="52"/>
      <c r="AN11" s="45"/>
      <c r="AO11" s="45"/>
      <c r="AP11" s="46"/>
      <c r="AQ11" s="52"/>
      <c r="AR11" s="52"/>
      <c r="AS11" s="52"/>
      <c r="AT11" s="45"/>
      <c r="AU11" s="45"/>
      <c r="AV11" s="46"/>
      <c r="AW11" s="52"/>
      <c r="AX11" s="52"/>
      <c r="AY11" s="45"/>
      <c r="AZ11" s="45"/>
      <c r="BA11" s="46"/>
      <c r="BB11" s="46"/>
      <c r="BC11" s="46"/>
      <c r="BD11" s="46"/>
      <c r="BE11" s="34"/>
      <c r="BF11" s="37"/>
    </row>
    <row r="12" spans="1:67" ht="21" customHeight="1" thickBot="1">
      <c r="A12" s="185"/>
      <c r="B12" s="134"/>
      <c r="C12" s="134"/>
      <c r="D12" s="134"/>
      <c r="E12" s="134"/>
      <c r="F12" s="134"/>
      <c r="G12" s="134"/>
      <c r="H12" s="134"/>
      <c r="I12" s="142"/>
      <c r="J12" s="111"/>
      <c r="K12" s="34"/>
      <c r="L12" s="34"/>
      <c r="M12" s="34"/>
      <c r="N12" s="45"/>
      <c r="O12" s="45"/>
      <c r="P12" s="52"/>
      <c r="Q12" s="46"/>
      <c r="R12" s="52"/>
      <c r="S12" s="52"/>
      <c r="T12" s="45"/>
      <c r="U12" s="45"/>
      <c r="V12" s="46"/>
      <c r="W12" s="52"/>
      <c r="X12" s="52"/>
      <c r="Y12" s="45"/>
      <c r="Z12" s="45"/>
      <c r="AA12" s="46"/>
      <c r="AB12" s="52"/>
      <c r="AC12" s="52"/>
      <c r="AD12" s="45"/>
      <c r="AE12" s="45"/>
      <c r="AF12" s="46"/>
      <c r="AG12" s="52"/>
      <c r="AH12" s="52"/>
      <c r="AI12" s="45"/>
      <c r="AJ12" s="45"/>
      <c r="AK12" s="46"/>
      <c r="AL12" s="52"/>
      <c r="AM12" s="52"/>
      <c r="AN12" s="45"/>
      <c r="AO12" s="45"/>
      <c r="AP12" s="46"/>
      <c r="AQ12" s="52"/>
      <c r="AR12" s="52"/>
      <c r="AS12" s="134" t="s">
        <v>77</v>
      </c>
      <c r="AT12" s="134"/>
      <c r="AU12" s="134"/>
      <c r="AV12" s="134"/>
      <c r="AW12" s="134"/>
      <c r="AX12" s="134"/>
      <c r="AY12" s="134"/>
      <c r="AZ12" s="135"/>
      <c r="BA12" s="124" t="str">
        <f>IF(BA8="","",IF(BA10&gt;BA8,"ＯＫ","ＮＧ"))</f>
        <v/>
      </c>
      <c r="BB12" s="125"/>
      <c r="BC12" s="125"/>
      <c r="BD12" s="126"/>
      <c r="BE12" s="34"/>
      <c r="BF12" s="37"/>
    </row>
    <row r="13" spans="1:67" ht="21" customHeight="1">
      <c r="A13" s="141"/>
      <c r="B13" s="134"/>
      <c r="C13" s="134"/>
      <c r="D13" s="134"/>
      <c r="E13" s="134"/>
      <c r="F13" s="134"/>
      <c r="G13" s="134"/>
      <c r="H13" s="134"/>
      <c r="I13" s="142"/>
      <c r="J13" s="111"/>
      <c r="K13" s="52" t="s">
        <v>45</v>
      </c>
      <c r="L13" s="45"/>
      <c r="M13" s="45"/>
      <c r="N13" s="45"/>
      <c r="O13" s="45"/>
      <c r="P13" s="45"/>
      <c r="Q13" s="45"/>
      <c r="R13" s="52"/>
      <c r="S13" s="52"/>
      <c r="T13" s="52"/>
      <c r="U13" s="52"/>
      <c r="V13" s="52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9"/>
      <c r="AM13" s="9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11"/>
      <c r="AY13" s="11"/>
      <c r="AZ13" s="11"/>
      <c r="BA13" s="11"/>
      <c r="BB13" s="11"/>
      <c r="BC13" s="11"/>
      <c r="BD13" s="11"/>
      <c r="BE13" s="12"/>
      <c r="BF13" s="24"/>
      <c r="BG13" s="8"/>
    </row>
    <row r="14" spans="1:67" ht="21" customHeight="1">
      <c r="A14" s="141"/>
      <c r="B14" s="134"/>
      <c r="C14" s="134"/>
      <c r="D14" s="134"/>
      <c r="E14" s="134"/>
      <c r="F14" s="134"/>
      <c r="G14" s="134"/>
      <c r="H14" s="134"/>
      <c r="I14" s="142"/>
      <c r="J14" s="111"/>
      <c r="K14" s="52" t="s">
        <v>46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13"/>
      <c r="BB14" s="13"/>
      <c r="BC14" s="13"/>
      <c r="BD14" s="13"/>
      <c r="BE14" s="12"/>
      <c r="BF14" s="24"/>
      <c r="BG14" s="8"/>
    </row>
    <row r="15" spans="1:67" ht="21" customHeight="1">
      <c r="A15" s="141"/>
      <c r="B15" s="134"/>
      <c r="C15" s="134"/>
      <c r="D15" s="134"/>
      <c r="E15" s="134"/>
      <c r="F15" s="134"/>
      <c r="G15" s="134"/>
      <c r="H15" s="134"/>
      <c r="I15" s="142"/>
      <c r="J15" s="111"/>
      <c r="K15" s="52" t="s">
        <v>47</v>
      </c>
      <c r="L15" s="45"/>
      <c r="M15" s="45"/>
      <c r="N15" s="45"/>
      <c r="O15" s="45"/>
      <c r="P15" s="45"/>
      <c r="Q15" s="45"/>
      <c r="R15" s="52"/>
      <c r="S15" s="52"/>
      <c r="T15" s="52"/>
      <c r="U15" s="52"/>
      <c r="V15" s="52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9"/>
      <c r="AM15" s="9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11"/>
      <c r="AY15" s="11"/>
      <c r="AZ15" s="11"/>
      <c r="BA15" s="13"/>
      <c r="BB15" s="13"/>
      <c r="BC15" s="13"/>
      <c r="BD15" s="13"/>
      <c r="BE15" s="12"/>
      <c r="BF15" s="24"/>
      <c r="BG15" s="8"/>
    </row>
    <row r="16" spans="1:67" ht="21" customHeight="1">
      <c r="A16" s="141"/>
      <c r="B16" s="134"/>
      <c r="C16" s="134"/>
      <c r="D16" s="134"/>
      <c r="E16" s="134"/>
      <c r="F16" s="134"/>
      <c r="G16" s="134"/>
      <c r="H16" s="134"/>
      <c r="I16" s="142"/>
      <c r="J16" s="111"/>
      <c r="K16" s="52" t="s">
        <v>48</v>
      </c>
      <c r="L16" s="45"/>
      <c r="M16" s="45"/>
      <c r="N16" s="45"/>
      <c r="O16" s="45"/>
      <c r="P16" s="45"/>
      <c r="Q16" s="45"/>
      <c r="R16" s="52"/>
      <c r="S16" s="52"/>
      <c r="T16" s="52"/>
      <c r="U16" s="52"/>
      <c r="V16" s="52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9"/>
      <c r="AM16" s="9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11"/>
      <c r="AY16" s="11"/>
      <c r="AZ16" s="11"/>
      <c r="BA16" s="13"/>
      <c r="BB16" s="13"/>
      <c r="BC16" s="13"/>
      <c r="BD16" s="13"/>
      <c r="BE16" s="12"/>
      <c r="BF16" s="24"/>
      <c r="BG16" s="8"/>
    </row>
    <row r="17" spans="1:59" ht="21" customHeight="1">
      <c r="A17" s="141"/>
      <c r="B17" s="134"/>
      <c r="C17" s="134"/>
      <c r="D17" s="134"/>
      <c r="E17" s="134"/>
      <c r="F17" s="134"/>
      <c r="G17" s="134"/>
      <c r="H17" s="134"/>
      <c r="I17" s="142"/>
      <c r="J17" s="111"/>
      <c r="K17" s="52" t="s">
        <v>49</v>
      </c>
      <c r="L17" s="45"/>
      <c r="M17" s="45"/>
      <c r="N17" s="45"/>
      <c r="O17" s="45"/>
      <c r="P17" s="45"/>
      <c r="Q17" s="45"/>
      <c r="R17" s="52"/>
      <c r="S17" s="52"/>
      <c r="T17" s="52"/>
      <c r="U17" s="52"/>
      <c r="V17" s="52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9"/>
      <c r="AM17" s="9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11"/>
      <c r="AY17" s="11"/>
      <c r="AZ17" s="11"/>
      <c r="BA17" s="13"/>
      <c r="BB17" s="13"/>
      <c r="BC17" s="13"/>
      <c r="BD17" s="13"/>
      <c r="BE17" s="12"/>
      <c r="BF17" s="24"/>
      <c r="BG17" s="8"/>
    </row>
    <row r="18" spans="1:59" ht="21" customHeight="1">
      <c r="A18" s="141"/>
      <c r="B18" s="134"/>
      <c r="C18" s="134"/>
      <c r="D18" s="134"/>
      <c r="E18" s="134"/>
      <c r="F18" s="134"/>
      <c r="G18" s="134"/>
      <c r="H18" s="134"/>
      <c r="I18" s="142"/>
      <c r="J18" s="111"/>
      <c r="K18" s="52" t="s">
        <v>50</v>
      </c>
      <c r="L18" s="45"/>
      <c r="M18" s="45"/>
      <c r="N18" s="45"/>
      <c r="O18" s="45"/>
      <c r="P18" s="45"/>
      <c r="Q18" s="45"/>
      <c r="R18" s="52"/>
      <c r="S18" s="52"/>
      <c r="T18" s="52"/>
      <c r="U18" s="52"/>
      <c r="V18" s="52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9"/>
      <c r="AM18" s="9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11"/>
      <c r="AY18" s="11"/>
      <c r="AZ18" s="11"/>
      <c r="BA18" s="13"/>
      <c r="BB18" s="13"/>
      <c r="BC18" s="13"/>
      <c r="BD18" s="13"/>
      <c r="BE18" s="12"/>
      <c r="BF18" s="24"/>
      <c r="BG18" s="8"/>
    </row>
    <row r="19" spans="1:59" ht="21" customHeight="1">
      <c r="A19" s="141"/>
      <c r="B19" s="134"/>
      <c r="C19" s="134"/>
      <c r="D19" s="134"/>
      <c r="E19" s="134"/>
      <c r="F19" s="134"/>
      <c r="G19" s="134"/>
      <c r="H19" s="134"/>
      <c r="I19" s="142"/>
      <c r="J19" s="111"/>
      <c r="K19" s="52" t="s">
        <v>51</v>
      </c>
      <c r="L19" s="45"/>
      <c r="M19" s="45"/>
      <c r="N19" s="45"/>
      <c r="O19" s="45"/>
      <c r="P19" s="45"/>
      <c r="Q19" s="45"/>
      <c r="R19" s="52"/>
      <c r="S19" s="52"/>
      <c r="T19" s="52"/>
      <c r="U19" s="52"/>
      <c r="V19" s="52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9"/>
      <c r="AM19" s="9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11"/>
      <c r="AY19" s="11"/>
      <c r="AZ19" s="11"/>
      <c r="BA19" s="13"/>
      <c r="BB19" s="13"/>
      <c r="BC19" s="13"/>
      <c r="BD19" s="13"/>
      <c r="BE19" s="12"/>
      <c r="BF19" s="24"/>
      <c r="BG19" s="8"/>
    </row>
    <row r="20" spans="1:59" ht="21" customHeight="1">
      <c r="A20" s="186"/>
      <c r="B20" s="146"/>
      <c r="C20" s="146"/>
      <c r="D20" s="146"/>
      <c r="E20" s="146"/>
      <c r="F20" s="146"/>
      <c r="G20" s="146"/>
      <c r="H20" s="146"/>
      <c r="I20" s="187"/>
      <c r="J20" s="48"/>
      <c r="K20" s="50" t="s">
        <v>52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25"/>
      <c r="BG20" s="8"/>
    </row>
    <row r="21" spans="1:59" ht="21" customHeight="1">
      <c r="A21" s="154" t="s">
        <v>26</v>
      </c>
      <c r="B21" s="155"/>
      <c r="C21" s="155"/>
      <c r="D21" s="155"/>
      <c r="E21" s="155"/>
      <c r="F21" s="155"/>
      <c r="G21" s="155"/>
      <c r="H21" s="155"/>
      <c r="I21" s="156"/>
      <c r="J21" s="15"/>
      <c r="K21" s="158" t="s">
        <v>35</v>
      </c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51"/>
      <c r="AB21" s="51"/>
      <c r="AC21" s="51"/>
      <c r="AD21" s="51"/>
      <c r="AE21" s="51"/>
      <c r="AF21" s="51"/>
      <c r="AG21" s="51"/>
      <c r="AH21" s="51"/>
      <c r="AI21" s="51"/>
      <c r="AJ21" s="189"/>
      <c r="AK21" s="189"/>
      <c r="AL21" s="189"/>
      <c r="AM21" s="189"/>
      <c r="AN21" s="189"/>
      <c r="AO21" s="51" t="s">
        <v>27</v>
      </c>
      <c r="AP21" s="51"/>
      <c r="AQ21" s="157" t="s">
        <v>36</v>
      </c>
      <c r="AR21" s="157"/>
      <c r="AS21" s="157">
        <v>9.7999999999999997E-3</v>
      </c>
      <c r="AT21" s="157"/>
      <c r="AU21" s="157"/>
      <c r="AV21" s="157"/>
      <c r="AW21" s="157"/>
      <c r="AX21" s="161" t="s">
        <v>28</v>
      </c>
      <c r="AY21" s="161"/>
      <c r="AZ21" s="190" t="str">
        <f>IF(AJ21="","",ROUNDDOWN(AJ21/AS21,1))</f>
        <v/>
      </c>
      <c r="BA21" s="190"/>
      <c r="BB21" s="190"/>
      <c r="BC21" s="190"/>
      <c r="BD21" s="190"/>
      <c r="BE21" s="51" t="s">
        <v>37</v>
      </c>
      <c r="BF21" s="26"/>
    </row>
    <row r="22" spans="1:59" ht="21" customHeight="1">
      <c r="A22" s="139" t="s">
        <v>34</v>
      </c>
      <c r="B22" s="149"/>
      <c r="C22" s="149"/>
      <c r="D22" s="149"/>
      <c r="E22" s="149"/>
      <c r="F22" s="149"/>
      <c r="G22" s="149"/>
      <c r="H22" s="149"/>
      <c r="I22" s="150"/>
      <c r="J22" s="16"/>
      <c r="K22" s="206" t="s">
        <v>30</v>
      </c>
      <c r="L22" s="206"/>
      <c r="M22" s="206"/>
      <c r="N22" s="206"/>
      <c r="O22" s="206"/>
      <c r="P22" s="206"/>
      <c r="Q22" s="206"/>
      <c r="R22" s="206"/>
      <c r="S22" s="130" t="s">
        <v>32</v>
      </c>
      <c r="T22" s="130"/>
      <c r="U22" s="130" t="s">
        <v>33</v>
      </c>
      <c r="V22" s="130"/>
      <c r="W22" s="130"/>
      <c r="X22" s="130"/>
      <c r="Y22" s="130"/>
      <c r="Z22" s="130"/>
      <c r="AA22" s="130"/>
      <c r="AB22" s="130"/>
      <c r="AC22" s="130"/>
      <c r="AD22" s="130" t="s">
        <v>28</v>
      </c>
      <c r="AE22" s="130"/>
      <c r="AF22" s="47" t="s">
        <v>38</v>
      </c>
      <c r="AG22" s="47"/>
      <c r="AH22" s="47"/>
      <c r="AI22" s="47"/>
      <c r="AJ22" s="47"/>
      <c r="AK22" s="47"/>
      <c r="AL22" s="47"/>
      <c r="AM22" s="47"/>
      <c r="AN22" s="47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27"/>
    </row>
    <row r="23" spans="1:59" ht="21" customHeight="1">
      <c r="A23" s="151"/>
      <c r="B23" s="152"/>
      <c r="C23" s="152"/>
      <c r="D23" s="152"/>
      <c r="E23" s="152"/>
      <c r="F23" s="152"/>
      <c r="G23" s="152"/>
      <c r="H23" s="152"/>
      <c r="I23" s="153"/>
      <c r="J23" s="3"/>
      <c r="K23" s="205"/>
      <c r="L23" s="205"/>
      <c r="M23" s="205"/>
      <c r="N23" s="205"/>
      <c r="O23" s="205"/>
      <c r="P23" s="205"/>
      <c r="Q23" s="147" t="s">
        <v>31</v>
      </c>
      <c r="R23" s="147"/>
      <c r="S23" s="146" t="s">
        <v>32</v>
      </c>
      <c r="T23" s="146"/>
      <c r="U23" s="205"/>
      <c r="V23" s="205"/>
      <c r="W23" s="205"/>
      <c r="X23" s="205"/>
      <c r="Y23" s="205"/>
      <c r="Z23" s="205"/>
      <c r="AA23" s="205"/>
      <c r="AB23" s="147" t="s">
        <v>31</v>
      </c>
      <c r="AC23" s="147"/>
      <c r="AD23" s="146" t="s">
        <v>28</v>
      </c>
      <c r="AE23" s="146"/>
      <c r="AF23" s="50"/>
      <c r="AG23" s="50"/>
      <c r="AH23" s="50"/>
      <c r="AI23" s="50"/>
      <c r="AJ23" s="50"/>
      <c r="AK23" s="50"/>
      <c r="AL23" s="50"/>
      <c r="AM23" s="147"/>
      <c r="AN23" s="147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148" t="str">
        <f>IF(K23="","",K23+U23)</f>
        <v/>
      </c>
      <c r="BB23" s="148"/>
      <c r="BC23" s="148"/>
      <c r="BD23" s="148"/>
      <c r="BE23" s="50" t="s">
        <v>37</v>
      </c>
      <c r="BF23" s="28"/>
    </row>
    <row r="24" spans="1:59" ht="21" customHeight="1">
      <c r="A24" s="151" t="s">
        <v>29</v>
      </c>
      <c r="B24" s="152"/>
      <c r="C24" s="152"/>
      <c r="D24" s="152"/>
      <c r="E24" s="152"/>
      <c r="F24" s="152"/>
      <c r="G24" s="152"/>
      <c r="H24" s="152"/>
      <c r="I24" s="153"/>
      <c r="J24" s="18"/>
      <c r="K24" s="17" t="s">
        <v>132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63" t="str">
        <f>IF('様式第7号（その2）'!BL46="","",'様式第7号（その2）'!BL46)</f>
        <v/>
      </c>
      <c r="BB24" s="163"/>
      <c r="BC24" s="163"/>
      <c r="BD24" s="163"/>
      <c r="BE24" s="51" t="s">
        <v>37</v>
      </c>
      <c r="BF24" s="26"/>
    </row>
    <row r="25" spans="1:59" ht="21" customHeight="1">
      <c r="A25" s="151" t="s">
        <v>39</v>
      </c>
      <c r="B25" s="152"/>
      <c r="C25" s="152"/>
      <c r="D25" s="152"/>
      <c r="E25" s="152"/>
      <c r="F25" s="152"/>
      <c r="G25" s="152"/>
      <c r="H25" s="152"/>
      <c r="I25" s="153"/>
      <c r="J25" s="18"/>
      <c r="K25" s="17" t="s">
        <v>163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64"/>
      <c r="BB25" s="164"/>
      <c r="BC25" s="164"/>
      <c r="BD25" s="164"/>
      <c r="BE25" s="51" t="s">
        <v>37</v>
      </c>
      <c r="BF25" s="26"/>
    </row>
    <row r="26" spans="1:59" ht="21" customHeight="1">
      <c r="A26" s="159" t="s">
        <v>40</v>
      </c>
      <c r="B26" s="157"/>
      <c r="C26" s="157"/>
      <c r="D26" s="157"/>
      <c r="E26" s="157"/>
      <c r="F26" s="157"/>
      <c r="G26" s="157"/>
      <c r="H26" s="157"/>
      <c r="I26" s="160"/>
      <c r="J26" s="18"/>
      <c r="K26" s="17" t="s">
        <v>131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63" t="str">
        <f>IF('様式第7号（その3）'!CG36="","",'様式第7号（その3）'!CG36)</f>
        <v/>
      </c>
      <c r="BB26" s="163"/>
      <c r="BC26" s="163"/>
      <c r="BD26" s="163"/>
      <c r="BE26" s="51" t="s">
        <v>37</v>
      </c>
      <c r="BF26" s="26"/>
    </row>
    <row r="27" spans="1:59" ht="21" customHeight="1">
      <c r="A27" s="159" t="s">
        <v>41</v>
      </c>
      <c r="B27" s="157"/>
      <c r="C27" s="157"/>
      <c r="D27" s="157"/>
      <c r="E27" s="157"/>
      <c r="F27" s="157"/>
      <c r="G27" s="157"/>
      <c r="H27" s="157"/>
      <c r="I27" s="160"/>
      <c r="J27" s="18"/>
      <c r="K27" s="17" t="s">
        <v>42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62">
        <v>0.05</v>
      </c>
      <c r="AN27" s="162"/>
      <c r="AO27" s="162"/>
      <c r="AP27" s="162"/>
      <c r="AQ27" s="51" t="s">
        <v>27</v>
      </c>
      <c r="AR27" s="51"/>
      <c r="AS27" s="157" t="s">
        <v>36</v>
      </c>
      <c r="AT27" s="157"/>
      <c r="AU27" s="157">
        <v>9.7999999999999997E-3</v>
      </c>
      <c r="AV27" s="157"/>
      <c r="AW27" s="157"/>
      <c r="AX27" s="157"/>
      <c r="AY27" s="161" t="s">
        <v>28</v>
      </c>
      <c r="AZ27" s="161"/>
      <c r="BA27" s="163">
        <f>ROUND(AM27/AU27,1)</f>
        <v>5.0999999999999996</v>
      </c>
      <c r="BB27" s="163"/>
      <c r="BC27" s="163"/>
      <c r="BD27" s="163"/>
      <c r="BE27" s="51" t="s">
        <v>37</v>
      </c>
      <c r="BF27" s="26"/>
    </row>
    <row r="28" spans="1:59" ht="21" customHeight="1">
      <c r="A28" s="154" t="s">
        <v>43</v>
      </c>
      <c r="B28" s="157"/>
      <c r="C28" s="157"/>
      <c r="D28" s="157"/>
      <c r="E28" s="157"/>
      <c r="F28" s="157"/>
      <c r="G28" s="157"/>
      <c r="H28" s="157"/>
      <c r="I28" s="160"/>
      <c r="J28" s="18"/>
      <c r="K28" s="17" t="s">
        <v>44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64"/>
      <c r="BB28" s="164"/>
      <c r="BC28" s="164"/>
      <c r="BD28" s="164"/>
      <c r="BE28" s="51" t="s">
        <v>37</v>
      </c>
      <c r="BF28" s="26"/>
    </row>
    <row r="29" spans="1:59" ht="21" customHeight="1">
      <c r="A29" s="139" t="s">
        <v>60</v>
      </c>
      <c r="B29" s="149"/>
      <c r="C29" s="149"/>
      <c r="D29" s="149"/>
      <c r="E29" s="149"/>
      <c r="F29" s="149"/>
      <c r="G29" s="149"/>
      <c r="H29" s="149"/>
      <c r="I29" s="150"/>
      <c r="J29" s="16"/>
      <c r="K29" s="16"/>
      <c r="L29" s="16"/>
      <c r="M29" s="16"/>
      <c r="N29" s="16"/>
      <c r="O29" s="16"/>
      <c r="P29" s="130" t="s">
        <v>59</v>
      </c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 t="s">
        <v>53</v>
      </c>
      <c r="AF29" s="130"/>
      <c r="AG29" s="130" t="s">
        <v>55</v>
      </c>
      <c r="AH29" s="130"/>
      <c r="AI29" s="130" t="s">
        <v>57</v>
      </c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 t="s">
        <v>54</v>
      </c>
      <c r="AX29" s="130"/>
      <c r="AY29" s="130" t="s">
        <v>28</v>
      </c>
      <c r="AZ29" s="130"/>
      <c r="BA29" s="201" t="s">
        <v>65</v>
      </c>
      <c r="BB29" s="201"/>
      <c r="BC29" s="201"/>
      <c r="BD29" s="201"/>
      <c r="BE29" s="201"/>
      <c r="BF29" s="202"/>
    </row>
    <row r="30" spans="1:59" ht="21" customHeight="1">
      <c r="A30" s="151"/>
      <c r="B30" s="152"/>
      <c r="C30" s="152"/>
      <c r="D30" s="152"/>
      <c r="E30" s="152"/>
      <c r="F30" s="152"/>
      <c r="G30" s="152"/>
      <c r="H30" s="152"/>
      <c r="I30" s="15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146">
        <v>7.0000000000000007E-2</v>
      </c>
      <c r="X30" s="146"/>
      <c r="Y30" s="146"/>
      <c r="Z30" s="146"/>
      <c r="AA30" s="146"/>
      <c r="AB30" s="147" t="s">
        <v>27</v>
      </c>
      <c r="AC30" s="147"/>
      <c r="AD30" s="147"/>
      <c r="AE30" s="146" t="s">
        <v>53</v>
      </c>
      <c r="AF30" s="146"/>
      <c r="AG30" s="146" t="s">
        <v>55</v>
      </c>
      <c r="AH30" s="146"/>
      <c r="AI30" s="148" t="str">
        <f>BA23</f>
        <v/>
      </c>
      <c r="AJ30" s="147"/>
      <c r="AK30" s="147"/>
      <c r="AL30" s="147"/>
      <c r="AM30" s="147"/>
      <c r="AN30" s="147" t="s">
        <v>31</v>
      </c>
      <c r="AO30" s="147"/>
      <c r="AP30" s="146" t="s">
        <v>58</v>
      </c>
      <c r="AQ30" s="146"/>
      <c r="AR30" s="146">
        <v>9.7999999999999997E-3</v>
      </c>
      <c r="AS30" s="146"/>
      <c r="AT30" s="146"/>
      <c r="AU30" s="146"/>
      <c r="AV30" s="146"/>
      <c r="AW30" s="146" t="s">
        <v>54</v>
      </c>
      <c r="AX30" s="146"/>
      <c r="AY30" s="146" t="s">
        <v>28</v>
      </c>
      <c r="AZ30" s="146"/>
      <c r="BA30" s="203" t="str">
        <f>IF(AI30="","",W30-(AI30*AR30))</f>
        <v/>
      </c>
      <c r="BB30" s="203"/>
      <c r="BC30" s="203"/>
      <c r="BD30" s="203"/>
      <c r="BE30" s="147" t="s">
        <v>27</v>
      </c>
      <c r="BF30" s="207"/>
    </row>
    <row r="31" spans="1:59" ht="21" customHeight="1">
      <c r="A31" s="139" t="s">
        <v>61</v>
      </c>
      <c r="B31" s="149"/>
      <c r="C31" s="149"/>
      <c r="D31" s="149"/>
      <c r="E31" s="149"/>
      <c r="F31" s="149"/>
      <c r="G31" s="149"/>
      <c r="H31" s="149"/>
      <c r="I31" s="150"/>
      <c r="J31" s="16"/>
      <c r="K31" s="16"/>
      <c r="L31" s="16"/>
      <c r="M31" s="16"/>
      <c r="N31" s="16"/>
      <c r="O31" s="16"/>
      <c r="P31" s="130" t="s">
        <v>59</v>
      </c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 t="s">
        <v>56</v>
      </c>
      <c r="AF31" s="130"/>
      <c r="AG31" s="130" t="s">
        <v>55</v>
      </c>
      <c r="AH31" s="130"/>
      <c r="AI31" s="130" t="s">
        <v>57</v>
      </c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 t="s">
        <v>54</v>
      </c>
      <c r="AX31" s="130"/>
      <c r="AY31" s="130" t="s">
        <v>28</v>
      </c>
      <c r="AZ31" s="130"/>
      <c r="BA31" s="201" t="s">
        <v>66</v>
      </c>
      <c r="BB31" s="201"/>
      <c r="BC31" s="201"/>
      <c r="BD31" s="201"/>
      <c r="BE31" s="201"/>
      <c r="BF31" s="202"/>
    </row>
    <row r="32" spans="1:59" ht="21" customHeight="1">
      <c r="A32" s="151"/>
      <c r="B32" s="152"/>
      <c r="C32" s="152"/>
      <c r="D32" s="152"/>
      <c r="E32" s="152"/>
      <c r="F32" s="152"/>
      <c r="G32" s="152"/>
      <c r="H32" s="152"/>
      <c r="I32" s="15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146">
        <v>0.1</v>
      </c>
      <c r="X32" s="146"/>
      <c r="Y32" s="146"/>
      <c r="Z32" s="146"/>
      <c r="AA32" s="146"/>
      <c r="AB32" s="147" t="s">
        <v>27</v>
      </c>
      <c r="AC32" s="147"/>
      <c r="AD32" s="147"/>
      <c r="AE32" s="146" t="s">
        <v>56</v>
      </c>
      <c r="AF32" s="146"/>
      <c r="AG32" s="146" t="s">
        <v>55</v>
      </c>
      <c r="AH32" s="146"/>
      <c r="AI32" s="148" t="str">
        <f>BA23</f>
        <v/>
      </c>
      <c r="AJ32" s="147"/>
      <c r="AK32" s="147"/>
      <c r="AL32" s="147"/>
      <c r="AM32" s="147"/>
      <c r="AN32" s="147" t="s">
        <v>31</v>
      </c>
      <c r="AO32" s="147"/>
      <c r="AP32" s="146" t="s">
        <v>58</v>
      </c>
      <c r="AQ32" s="146"/>
      <c r="AR32" s="146">
        <v>9.7999999999999997E-3</v>
      </c>
      <c r="AS32" s="146"/>
      <c r="AT32" s="146"/>
      <c r="AU32" s="146"/>
      <c r="AV32" s="146"/>
      <c r="AW32" s="146" t="s">
        <v>54</v>
      </c>
      <c r="AX32" s="146"/>
      <c r="AY32" s="146" t="s">
        <v>28</v>
      </c>
      <c r="AZ32" s="146"/>
      <c r="BA32" s="203" t="str">
        <f>IF(AI32="","",W32+(AI32*AR32))</f>
        <v/>
      </c>
      <c r="BB32" s="203"/>
      <c r="BC32" s="203"/>
      <c r="BD32" s="203"/>
      <c r="BE32" s="147" t="s">
        <v>27</v>
      </c>
      <c r="BF32" s="207"/>
    </row>
    <row r="33" spans="1:58" ht="21" customHeight="1">
      <c r="A33" s="139" t="s">
        <v>72</v>
      </c>
      <c r="B33" s="130"/>
      <c r="C33" s="130"/>
      <c r="D33" s="130"/>
      <c r="E33" s="130"/>
      <c r="F33" s="130"/>
      <c r="G33" s="130"/>
      <c r="H33" s="130"/>
      <c r="I33" s="140"/>
      <c r="J33" s="19"/>
      <c r="K33" s="16" t="s">
        <v>62</v>
      </c>
      <c r="L33" s="16"/>
      <c r="M33" s="16"/>
      <c r="N33" s="16"/>
      <c r="O33" s="16"/>
      <c r="P33" s="16"/>
      <c r="Q33" s="16"/>
      <c r="R33" s="16"/>
      <c r="S33" s="16"/>
      <c r="T33" s="22"/>
      <c r="U33" s="16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7"/>
    </row>
    <row r="34" spans="1:58" ht="21" customHeight="1">
      <c r="A34" s="141"/>
      <c r="B34" s="134"/>
      <c r="C34" s="134"/>
      <c r="D34" s="134"/>
      <c r="E34" s="134"/>
      <c r="F34" s="134"/>
      <c r="G34" s="134"/>
      <c r="H34" s="134"/>
      <c r="I34" s="142"/>
      <c r="J34" s="20"/>
      <c r="K34" s="21" t="s">
        <v>63</v>
      </c>
      <c r="L34" s="21"/>
      <c r="M34" s="21"/>
      <c r="N34" s="21"/>
      <c r="O34" s="21"/>
      <c r="P34" s="21"/>
      <c r="Q34" s="21"/>
      <c r="R34" s="21"/>
      <c r="S34" s="21"/>
      <c r="T34" s="23"/>
      <c r="U34" s="21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29"/>
    </row>
    <row r="35" spans="1:58" ht="21" customHeight="1">
      <c r="A35" s="141"/>
      <c r="B35" s="134"/>
      <c r="C35" s="134"/>
      <c r="D35" s="134"/>
      <c r="E35" s="134"/>
      <c r="F35" s="134"/>
      <c r="G35" s="134"/>
      <c r="H35" s="134"/>
      <c r="I35" s="142"/>
      <c r="J35" s="20"/>
      <c r="K35" s="21" t="s">
        <v>64</v>
      </c>
      <c r="L35" s="21"/>
      <c r="M35" s="21"/>
      <c r="N35" s="21"/>
      <c r="O35" s="21"/>
      <c r="P35" s="21"/>
      <c r="Q35" s="21"/>
      <c r="R35" s="21"/>
      <c r="S35" s="21"/>
      <c r="T35" s="23"/>
      <c r="U35" s="21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199"/>
      <c r="BD35" s="199"/>
      <c r="BE35" s="199"/>
      <c r="BF35" s="29"/>
    </row>
    <row r="36" spans="1:58" ht="21" customHeight="1">
      <c r="A36" s="141"/>
      <c r="B36" s="134"/>
      <c r="C36" s="134"/>
      <c r="D36" s="134"/>
      <c r="E36" s="134"/>
      <c r="F36" s="134"/>
      <c r="G36" s="134"/>
      <c r="H36" s="134"/>
      <c r="I36" s="142"/>
      <c r="J36" s="20"/>
      <c r="K36" s="21" t="s">
        <v>67</v>
      </c>
      <c r="L36" s="21"/>
      <c r="M36" s="21"/>
      <c r="N36" s="21"/>
      <c r="O36" s="21"/>
      <c r="P36" s="21"/>
      <c r="Q36" s="21"/>
      <c r="R36" s="21"/>
      <c r="S36" s="21"/>
      <c r="T36" s="23"/>
      <c r="U36" s="21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29"/>
    </row>
    <row r="37" spans="1:58" ht="21" customHeight="1">
      <c r="A37" s="141"/>
      <c r="B37" s="134"/>
      <c r="C37" s="134"/>
      <c r="D37" s="134"/>
      <c r="E37" s="134"/>
      <c r="F37" s="134"/>
      <c r="G37" s="134"/>
      <c r="H37" s="134"/>
      <c r="I37" s="142"/>
      <c r="J37" s="20"/>
      <c r="K37" s="21" t="s">
        <v>68</v>
      </c>
      <c r="L37" s="21"/>
      <c r="M37" s="21"/>
      <c r="N37" s="21"/>
      <c r="O37" s="21"/>
      <c r="P37" s="21"/>
      <c r="Q37" s="21"/>
      <c r="R37" s="21"/>
      <c r="S37" s="21"/>
      <c r="T37" s="23"/>
      <c r="U37" s="35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38"/>
    </row>
    <row r="38" spans="1:58" ht="21" customHeight="1">
      <c r="A38" s="141"/>
      <c r="B38" s="134"/>
      <c r="C38" s="134"/>
      <c r="D38" s="134"/>
      <c r="E38" s="134"/>
      <c r="F38" s="134"/>
      <c r="G38" s="134"/>
      <c r="H38" s="134"/>
      <c r="I38" s="142"/>
      <c r="J38" s="20"/>
      <c r="K38" s="21" t="s">
        <v>69</v>
      </c>
      <c r="L38" s="21"/>
      <c r="M38" s="21"/>
      <c r="N38" s="21"/>
      <c r="O38" s="21"/>
      <c r="P38" s="21"/>
      <c r="Q38" s="21"/>
      <c r="R38" s="21"/>
      <c r="S38" s="21"/>
      <c r="T38" s="23"/>
      <c r="U38" s="40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29"/>
    </row>
    <row r="39" spans="1:58" ht="21" customHeight="1">
      <c r="A39" s="141"/>
      <c r="B39" s="134"/>
      <c r="C39" s="134"/>
      <c r="D39" s="134"/>
      <c r="E39" s="134"/>
      <c r="F39" s="134"/>
      <c r="G39" s="134"/>
      <c r="H39" s="134"/>
      <c r="I39" s="142"/>
      <c r="J39" s="20"/>
      <c r="K39" s="21" t="s">
        <v>70</v>
      </c>
      <c r="L39" s="21"/>
      <c r="M39" s="21"/>
      <c r="N39" s="21"/>
      <c r="O39" s="21"/>
      <c r="P39" s="21"/>
      <c r="Q39" s="21"/>
      <c r="R39" s="21"/>
      <c r="S39" s="21"/>
      <c r="T39" s="23"/>
      <c r="U39" s="36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39"/>
    </row>
    <row r="40" spans="1:58" ht="21" customHeight="1" thickBot="1">
      <c r="A40" s="143"/>
      <c r="B40" s="144"/>
      <c r="C40" s="144"/>
      <c r="D40" s="144"/>
      <c r="E40" s="144"/>
      <c r="F40" s="144"/>
      <c r="G40" s="144"/>
      <c r="H40" s="144"/>
      <c r="I40" s="145"/>
      <c r="J40" s="30"/>
      <c r="K40" s="31" t="s">
        <v>71</v>
      </c>
      <c r="L40" s="31"/>
      <c r="M40" s="31"/>
      <c r="N40" s="31"/>
      <c r="O40" s="31"/>
      <c r="P40" s="31"/>
      <c r="Q40" s="31"/>
      <c r="R40" s="31"/>
      <c r="S40" s="31"/>
      <c r="T40" s="32"/>
      <c r="U40" s="31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33"/>
    </row>
    <row r="41" spans="1:58" ht="21" customHeight="1"/>
    <row r="42" spans="1:58" ht="21" customHeight="1"/>
    <row r="43" spans="1:58" ht="21" customHeight="1"/>
    <row r="44" spans="1:58" ht="21" customHeight="1"/>
    <row r="45" spans="1:58" ht="21" customHeight="1"/>
    <row r="46" spans="1:58" ht="21" customHeight="1"/>
    <row r="47" spans="1:58" ht="21" customHeight="1"/>
    <row r="48" spans="1:5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15" customHeight="1"/>
    <row r="67" ht="15" customHeight="1"/>
  </sheetData>
  <mergeCells count="148">
    <mergeCell ref="V33:BE33"/>
    <mergeCell ref="AD23:AE23"/>
    <mergeCell ref="U23:AA23"/>
    <mergeCell ref="U22:AC22"/>
    <mergeCell ref="AD22:AE22"/>
    <mergeCell ref="K22:R22"/>
    <mergeCell ref="K23:P23"/>
    <mergeCell ref="BA23:BD23"/>
    <mergeCell ref="AM23:AN23"/>
    <mergeCell ref="BE32:BF32"/>
    <mergeCell ref="BE30:BF30"/>
    <mergeCell ref="BA29:BF29"/>
    <mergeCell ref="AR30:AV30"/>
    <mergeCell ref="AP30:AQ30"/>
    <mergeCell ref="AW29:AX29"/>
    <mergeCell ref="AY31:AZ31"/>
    <mergeCell ref="AW32:AX32"/>
    <mergeCell ref="AP32:AQ32"/>
    <mergeCell ref="AR32:AV32"/>
    <mergeCell ref="P31:AD31"/>
    <mergeCell ref="V34:BE34"/>
    <mergeCell ref="V35:BE35"/>
    <mergeCell ref="V36:BE36"/>
    <mergeCell ref="V37:BE37"/>
    <mergeCell ref="V38:BE38"/>
    <mergeCell ref="V39:BE39"/>
    <mergeCell ref="V40:BE40"/>
    <mergeCell ref="BA31:BF31"/>
    <mergeCell ref="A24:I24"/>
    <mergeCell ref="AE31:AF31"/>
    <mergeCell ref="AG31:AH31"/>
    <mergeCell ref="AI31:AV31"/>
    <mergeCell ref="AW31:AX31"/>
    <mergeCell ref="AY32:AZ32"/>
    <mergeCell ref="BA32:BD32"/>
    <mergeCell ref="AN30:AO30"/>
    <mergeCell ref="A28:I28"/>
    <mergeCell ref="BA28:BD28"/>
    <mergeCell ref="BA30:BD30"/>
    <mergeCell ref="AY29:AZ29"/>
    <mergeCell ref="AY30:AZ30"/>
    <mergeCell ref="AW30:AX30"/>
    <mergeCell ref="A25:I25"/>
    <mergeCell ref="A26:I26"/>
    <mergeCell ref="A22:I23"/>
    <mergeCell ref="Q23:R23"/>
    <mergeCell ref="S22:T22"/>
    <mergeCell ref="AA4:AB4"/>
    <mergeCell ref="AR4:AU4"/>
    <mergeCell ref="AV4:AW4"/>
    <mergeCell ref="AG4:AH4"/>
    <mergeCell ref="AC4:AF4"/>
    <mergeCell ref="R4:Z4"/>
    <mergeCell ref="O4:Q4"/>
    <mergeCell ref="O6:Z6"/>
    <mergeCell ref="K6:N6"/>
    <mergeCell ref="AA6:AB6"/>
    <mergeCell ref="AC6:AF6"/>
    <mergeCell ref="AG6:AI6"/>
    <mergeCell ref="J5:AI5"/>
    <mergeCell ref="S23:T23"/>
    <mergeCell ref="N8:O8"/>
    <mergeCell ref="AH7:AI7"/>
    <mergeCell ref="AJ7:AL7"/>
    <mergeCell ref="AO7:AQ7"/>
    <mergeCell ref="AR7:AS7"/>
    <mergeCell ref="AB23:AC23"/>
    <mergeCell ref="AT7:AU7"/>
    <mergeCell ref="BB2:BF3"/>
    <mergeCell ref="A5:I5"/>
    <mergeCell ref="A4:I4"/>
    <mergeCell ref="AX21:AY21"/>
    <mergeCell ref="A6:I6"/>
    <mergeCell ref="A2:BA2"/>
    <mergeCell ref="AJ4:AQ4"/>
    <mergeCell ref="AJ5:AQ5"/>
    <mergeCell ref="A7:I20"/>
    <mergeCell ref="K7:M7"/>
    <mergeCell ref="Q7:R7"/>
    <mergeCell ref="S7:T7"/>
    <mergeCell ref="U7:W7"/>
    <mergeCell ref="X7:Y7"/>
    <mergeCell ref="Z7:AB7"/>
    <mergeCell ref="AC7:AD7"/>
    <mergeCell ref="AE7:AG7"/>
    <mergeCell ref="AJ21:AN21"/>
    <mergeCell ref="AZ21:BD21"/>
    <mergeCell ref="AX4:BF4"/>
    <mergeCell ref="AJ6:AM6"/>
    <mergeCell ref="AN6:AP6"/>
    <mergeCell ref="AQ6:AT6"/>
    <mergeCell ref="AU6:AW6"/>
    <mergeCell ref="A27:I27"/>
    <mergeCell ref="AS27:AT27"/>
    <mergeCell ref="AY27:AZ27"/>
    <mergeCell ref="AM27:AP27"/>
    <mergeCell ref="BA27:BD27"/>
    <mergeCell ref="AU27:AX27"/>
    <mergeCell ref="BA24:BD24"/>
    <mergeCell ref="BA25:BD25"/>
    <mergeCell ref="BA26:BD26"/>
    <mergeCell ref="A33:I40"/>
    <mergeCell ref="Q8:S8"/>
    <mergeCell ref="T8:U8"/>
    <mergeCell ref="W32:AA32"/>
    <mergeCell ref="AB32:AD32"/>
    <mergeCell ref="AE32:AF32"/>
    <mergeCell ref="AG32:AH32"/>
    <mergeCell ref="AI32:AM32"/>
    <mergeCell ref="AN32:AO32"/>
    <mergeCell ref="A29:I30"/>
    <mergeCell ref="AI30:AM30"/>
    <mergeCell ref="AG30:AH30"/>
    <mergeCell ref="AG29:AH29"/>
    <mergeCell ref="AI29:AV29"/>
    <mergeCell ref="AE29:AF29"/>
    <mergeCell ref="AE30:AF30"/>
    <mergeCell ref="AB30:AD30"/>
    <mergeCell ref="W30:AA30"/>
    <mergeCell ref="P29:AD29"/>
    <mergeCell ref="A31:I32"/>
    <mergeCell ref="A21:I21"/>
    <mergeCell ref="AQ21:AR21"/>
    <mergeCell ref="AS21:AW21"/>
    <mergeCell ref="K21:Z21"/>
    <mergeCell ref="J4:L4"/>
    <mergeCell ref="AD8:AE8"/>
    <mergeCell ref="AF8:AH8"/>
    <mergeCell ref="AI8:AJ8"/>
    <mergeCell ref="AK8:AM8"/>
    <mergeCell ref="AN8:AO8"/>
    <mergeCell ref="AP8:AR8"/>
    <mergeCell ref="AT8:AU8"/>
    <mergeCell ref="AV8:AX8"/>
    <mergeCell ref="V8:X8"/>
    <mergeCell ref="Y8:Z8"/>
    <mergeCell ref="AA8:AC8"/>
    <mergeCell ref="AV7:AX7"/>
    <mergeCell ref="AM7:AN7"/>
    <mergeCell ref="BA10:BD10"/>
    <mergeCell ref="BA12:BD12"/>
    <mergeCell ref="BA8:BD8"/>
    <mergeCell ref="N7:O7"/>
    <mergeCell ref="M4:N4"/>
    <mergeCell ref="AR5:BC5"/>
    <mergeCell ref="AS10:AZ10"/>
    <mergeCell ref="AS12:AZ12"/>
    <mergeCell ref="AY8:AZ8"/>
  </mergeCells>
  <phoneticPr fontId="1"/>
  <dataValidations count="1">
    <dataValidation type="list" allowBlank="1" showInputMessage="1" showErrorMessage="1" sqref="R4">
      <formula1>$BO$4:$BO$6</formula1>
    </dataValidation>
  </dataValidations>
  <pageMargins left="0.78740157480314965" right="0.19685039370078741" top="0.39370078740157483" bottom="0.19685039370078741" header="0.31496062992125984" footer="0.31496062992125984"/>
  <pageSetup paperSize="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W47"/>
  <sheetViews>
    <sheetView topLeftCell="A37" workbookViewId="0">
      <selection activeCell="BL46" sqref="BL46:BP46"/>
    </sheetView>
  </sheetViews>
  <sheetFormatPr defaultColWidth="1.625" defaultRowHeight="18" customHeight="1"/>
  <cols>
    <col min="1" max="1" width="1.625" style="2" customWidth="1"/>
    <col min="2" max="2" width="1.625" style="44" customWidth="1"/>
    <col min="3" max="6" width="1.625" style="2" customWidth="1"/>
    <col min="7" max="7" width="1.625" style="44" customWidth="1"/>
    <col min="8" max="9" width="1.625" style="2" customWidth="1"/>
    <col min="10" max="10" width="1.625" style="44" customWidth="1"/>
    <col min="11" max="12" width="1.625" style="2" customWidth="1"/>
    <col min="13" max="53" width="1.625" style="1" customWidth="1"/>
    <col min="54" max="56" width="1.625" style="1"/>
    <col min="57" max="58" width="1.625" style="1" customWidth="1"/>
    <col min="59" max="60" width="1.625" style="1"/>
    <col min="61" max="61" width="1.625" style="1" customWidth="1"/>
    <col min="62" max="73" width="1.625" style="1"/>
    <col min="74" max="74" width="7.5" style="1" bestFit="1" customWidth="1"/>
    <col min="75" max="16384" width="1.625" style="1"/>
  </cols>
  <sheetData>
    <row r="1" spans="1:101" ht="12" customHeight="1">
      <c r="A1" s="44"/>
      <c r="C1" s="44"/>
      <c r="D1" s="44"/>
      <c r="E1" s="44"/>
      <c r="F1" s="44"/>
      <c r="H1" s="44"/>
      <c r="I1" s="44"/>
      <c r="K1" s="44"/>
      <c r="L1" s="44"/>
    </row>
    <row r="2" spans="1:101" ht="12">
      <c r="A2" s="5" t="s">
        <v>85</v>
      </c>
      <c r="B2" s="43"/>
      <c r="C2" s="5"/>
      <c r="D2" s="5"/>
      <c r="E2" s="5"/>
      <c r="F2" s="5"/>
      <c r="G2" s="43"/>
      <c r="H2" s="5"/>
      <c r="I2" s="5"/>
      <c r="J2" s="43"/>
      <c r="K2" s="5"/>
      <c r="L2" s="5"/>
      <c r="M2" s="5"/>
      <c r="N2" s="43"/>
      <c r="O2" s="5"/>
      <c r="P2" s="5"/>
      <c r="Q2" s="5"/>
      <c r="R2" s="5"/>
      <c r="S2" s="43"/>
      <c r="T2" s="43"/>
      <c r="U2" s="5"/>
      <c r="V2" s="5"/>
      <c r="W2" s="5"/>
      <c r="X2" s="5"/>
      <c r="Y2" s="43"/>
      <c r="Z2" s="43"/>
      <c r="AA2" s="5"/>
      <c r="AB2" s="5"/>
      <c r="AC2" s="5"/>
      <c r="AD2" s="5"/>
      <c r="AE2" s="5"/>
      <c r="AF2" s="5"/>
      <c r="AG2" s="43"/>
      <c r="AH2" s="5"/>
      <c r="AI2" s="5"/>
      <c r="AJ2" s="5"/>
      <c r="AK2" s="43"/>
      <c r="AL2" s="5"/>
      <c r="AM2" s="5"/>
      <c r="AN2" s="5"/>
      <c r="AO2" s="5"/>
      <c r="AP2" s="5"/>
      <c r="AQ2" s="43"/>
      <c r="AR2" s="5"/>
      <c r="AS2" s="5"/>
      <c r="AT2" s="5"/>
      <c r="AU2" s="5"/>
      <c r="AV2" s="43"/>
      <c r="AW2" s="5"/>
      <c r="AX2" s="5"/>
      <c r="AY2" s="5"/>
      <c r="AZ2" s="5"/>
      <c r="BA2" s="43"/>
      <c r="BB2" s="5"/>
      <c r="BC2" s="5"/>
      <c r="BD2" s="5"/>
      <c r="BE2" s="5"/>
      <c r="BF2" s="43"/>
      <c r="BG2" s="5"/>
      <c r="BH2" s="5"/>
      <c r="BI2" s="5"/>
      <c r="BJ2" s="5"/>
      <c r="BK2" s="43"/>
      <c r="BL2" s="5"/>
      <c r="BM2" s="5"/>
      <c r="BN2" s="5"/>
      <c r="BO2" s="5"/>
      <c r="BP2" s="43"/>
      <c r="BQ2" s="5"/>
      <c r="BR2" s="5"/>
      <c r="BS2" s="5"/>
    </row>
    <row r="3" spans="1:101" ht="30" customHeight="1">
      <c r="A3" s="327" t="s">
        <v>136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8"/>
      <c r="AI3" s="328"/>
      <c r="AJ3" s="328"/>
      <c r="AK3" s="328"/>
      <c r="AL3" s="328"/>
      <c r="AM3" s="328"/>
      <c r="AN3" s="328"/>
      <c r="AO3" s="328"/>
      <c r="AP3" s="328"/>
      <c r="AQ3" s="328"/>
      <c r="AR3" s="328"/>
      <c r="AS3" s="328"/>
      <c r="AT3" s="328"/>
      <c r="AU3" s="328"/>
      <c r="AV3" s="328"/>
      <c r="AW3" s="328"/>
      <c r="AX3" s="328"/>
      <c r="AY3" s="328"/>
      <c r="AZ3" s="328"/>
      <c r="BA3" s="328"/>
      <c r="BB3" s="328"/>
      <c r="BC3" s="328"/>
      <c r="BD3" s="328"/>
      <c r="BE3" s="328"/>
      <c r="BF3" s="328"/>
      <c r="BG3" s="328"/>
      <c r="BH3" s="328"/>
      <c r="BI3" s="328"/>
      <c r="BJ3" s="328"/>
      <c r="BK3" s="328"/>
      <c r="BL3" s="328"/>
      <c r="BM3" s="328"/>
      <c r="BN3" s="328"/>
      <c r="BO3" s="328"/>
      <c r="BP3" s="328"/>
      <c r="BQ3" s="328"/>
      <c r="BR3" s="328"/>
      <c r="BS3" s="329"/>
    </row>
    <row r="4" spans="1:101" s="53" customFormat="1" ht="24" customHeight="1">
      <c r="A4" s="247" t="s">
        <v>137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9"/>
      <c r="AE4" s="240" t="s">
        <v>79</v>
      </c>
      <c r="AF4" s="241"/>
      <c r="AG4" s="241"/>
      <c r="AH4" s="241"/>
      <c r="AI4" s="241"/>
      <c r="AJ4" s="241"/>
      <c r="AK4" s="241"/>
      <c r="AL4" s="242"/>
      <c r="AM4" s="314" t="s">
        <v>80</v>
      </c>
      <c r="AN4" s="315"/>
      <c r="AO4" s="315"/>
      <c r="AP4" s="315"/>
      <c r="AQ4" s="315"/>
      <c r="AR4" s="315"/>
      <c r="AS4" s="315"/>
      <c r="AT4" s="315"/>
      <c r="AU4" s="315"/>
      <c r="AV4" s="315"/>
      <c r="AW4" s="315"/>
      <c r="AX4" s="316"/>
      <c r="AY4" s="310" t="s">
        <v>160</v>
      </c>
      <c r="AZ4" s="310"/>
      <c r="BA4" s="310"/>
      <c r="BB4" s="310"/>
      <c r="BC4" s="310"/>
      <c r="BD4" s="310"/>
      <c r="BE4" s="310"/>
      <c r="BF4" s="310"/>
      <c r="BG4" s="244" t="s">
        <v>84</v>
      </c>
      <c r="BH4" s="244"/>
      <c r="BI4" s="244">
        <v>42</v>
      </c>
      <c r="BJ4" s="244"/>
      <c r="BK4" s="244" t="s">
        <v>82</v>
      </c>
      <c r="BL4" s="244"/>
      <c r="BM4" s="244"/>
      <c r="BN4" s="244" t="s">
        <v>83</v>
      </c>
      <c r="BO4" s="244"/>
      <c r="BP4" s="244"/>
      <c r="BQ4" s="330">
        <v>0.33</v>
      </c>
      <c r="BR4" s="330"/>
      <c r="BS4" s="62"/>
    </row>
    <row r="5" spans="1:101" s="53" customFormat="1" ht="24" customHeight="1" thickBot="1">
      <c r="A5" s="250"/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2"/>
      <c r="AE5" s="317"/>
      <c r="AF5" s="270"/>
      <c r="AG5" s="270"/>
      <c r="AH5" s="270"/>
      <c r="AI5" s="270"/>
      <c r="AJ5" s="270"/>
      <c r="AK5" s="270"/>
      <c r="AL5" s="318"/>
      <c r="AM5" s="311" t="s">
        <v>81</v>
      </c>
      <c r="AN5" s="312"/>
      <c r="AO5" s="312"/>
      <c r="AP5" s="312"/>
      <c r="AQ5" s="312"/>
      <c r="AR5" s="312"/>
      <c r="AS5" s="312"/>
      <c r="AT5" s="312"/>
      <c r="AU5" s="312"/>
      <c r="AV5" s="312"/>
      <c r="AW5" s="312"/>
      <c r="AX5" s="313"/>
      <c r="AY5" s="310" t="s">
        <v>160</v>
      </c>
      <c r="AZ5" s="310"/>
      <c r="BA5" s="310"/>
      <c r="BB5" s="310"/>
      <c r="BC5" s="310"/>
      <c r="BD5" s="310"/>
      <c r="BE5" s="310"/>
      <c r="BF5" s="310"/>
      <c r="BG5" s="270" t="s">
        <v>84</v>
      </c>
      <c r="BH5" s="270"/>
      <c r="BI5" s="270">
        <v>19</v>
      </c>
      <c r="BJ5" s="270"/>
      <c r="BK5" s="270" t="s">
        <v>82</v>
      </c>
      <c r="BL5" s="270"/>
      <c r="BM5" s="270"/>
      <c r="BN5" s="270" t="s">
        <v>83</v>
      </c>
      <c r="BO5" s="270"/>
      <c r="BP5" s="270"/>
      <c r="BQ5" s="331">
        <v>0.67</v>
      </c>
      <c r="BR5" s="331"/>
      <c r="BS5" s="61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9"/>
      <c r="CV5" s="59"/>
      <c r="CW5" s="57"/>
    </row>
    <row r="6" spans="1:101" s="56" customFormat="1" ht="24" customHeight="1">
      <c r="A6" s="294" t="s">
        <v>110</v>
      </c>
      <c r="B6" s="295"/>
      <c r="C6" s="296"/>
      <c r="D6" s="301" t="s">
        <v>95</v>
      </c>
      <c r="E6" s="301"/>
      <c r="F6" s="301"/>
      <c r="G6" s="301"/>
      <c r="H6" s="301"/>
      <c r="I6" s="301"/>
      <c r="J6" s="301"/>
      <c r="K6" s="302"/>
      <c r="L6" s="303" t="s">
        <v>89</v>
      </c>
      <c r="M6" s="301"/>
      <c r="N6" s="301"/>
      <c r="O6" s="302"/>
      <c r="P6" s="303" t="s">
        <v>96</v>
      </c>
      <c r="Q6" s="301"/>
      <c r="R6" s="301"/>
      <c r="S6" s="302"/>
      <c r="T6" s="303" t="s">
        <v>79</v>
      </c>
      <c r="U6" s="301"/>
      <c r="V6" s="301"/>
      <c r="W6" s="301"/>
      <c r="X6" s="301"/>
      <c r="Y6" s="301"/>
      <c r="Z6" s="302"/>
      <c r="AA6" s="304" t="s">
        <v>91</v>
      </c>
      <c r="AB6" s="305"/>
      <c r="AC6" s="305"/>
      <c r="AD6" s="305"/>
      <c r="AE6" s="305"/>
      <c r="AF6" s="305"/>
      <c r="AG6" s="305"/>
      <c r="AH6" s="307" t="s">
        <v>102</v>
      </c>
      <c r="AI6" s="308"/>
      <c r="AJ6" s="308"/>
      <c r="AK6" s="308"/>
      <c r="AL6" s="308"/>
      <c r="AM6" s="308"/>
      <c r="AN6" s="308"/>
      <c r="AO6" s="308"/>
      <c r="AP6" s="308"/>
      <c r="AQ6" s="308"/>
      <c r="AR6" s="308"/>
      <c r="AS6" s="308"/>
      <c r="AT6" s="308"/>
      <c r="AU6" s="308"/>
      <c r="AV6" s="308"/>
      <c r="AW6" s="308"/>
      <c r="AX6" s="308"/>
      <c r="AY6" s="308"/>
      <c r="AZ6" s="308"/>
      <c r="BA6" s="308"/>
      <c r="BB6" s="308"/>
      <c r="BC6" s="308"/>
      <c r="BD6" s="308"/>
      <c r="BE6" s="308"/>
      <c r="BF6" s="308"/>
      <c r="BG6" s="308"/>
      <c r="BH6" s="308"/>
      <c r="BI6" s="308"/>
      <c r="BJ6" s="308"/>
      <c r="BK6" s="308"/>
      <c r="BL6" s="308"/>
      <c r="BM6" s="309"/>
      <c r="BN6" s="295" t="s">
        <v>107</v>
      </c>
      <c r="BO6" s="295"/>
      <c r="BP6" s="295"/>
      <c r="BQ6" s="295"/>
      <c r="BR6" s="295"/>
      <c r="BS6" s="333"/>
    </row>
    <row r="7" spans="1:101" s="56" customFormat="1" ht="24" customHeight="1">
      <c r="A7" s="288"/>
      <c r="B7" s="289"/>
      <c r="C7" s="290"/>
      <c r="D7" s="244"/>
      <c r="E7" s="244"/>
      <c r="F7" s="244"/>
      <c r="G7" s="244"/>
      <c r="H7" s="244"/>
      <c r="I7" s="244"/>
      <c r="J7" s="244"/>
      <c r="K7" s="245"/>
      <c r="L7" s="243" t="s">
        <v>97</v>
      </c>
      <c r="M7" s="244"/>
      <c r="N7" s="244"/>
      <c r="O7" s="245"/>
      <c r="P7" s="243" t="s">
        <v>98</v>
      </c>
      <c r="Q7" s="244"/>
      <c r="R7" s="244"/>
      <c r="S7" s="245"/>
      <c r="T7" s="243" t="s">
        <v>99</v>
      </c>
      <c r="U7" s="244"/>
      <c r="V7" s="244"/>
      <c r="W7" s="244"/>
      <c r="X7" s="244"/>
      <c r="Y7" s="244"/>
      <c r="Z7" s="245"/>
      <c r="AA7" s="243" t="s">
        <v>100</v>
      </c>
      <c r="AB7" s="244"/>
      <c r="AC7" s="244"/>
      <c r="AD7" s="244"/>
      <c r="AE7" s="244"/>
      <c r="AF7" s="244"/>
      <c r="AG7" s="244"/>
      <c r="AH7" s="319" t="s">
        <v>101</v>
      </c>
      <c r="AI7" s="320"/>
      <c r="AJ7" s="320"/>
      <c r="AK7" s="321"/>
      <c r="AL7" s="322"/>
      <c r="AM7" s="323"/>
      <c r="AN7" s="323"/>
      <c r="AO7" s="324"/>
      <c r="AP7" s="322"/>
      <c r="AQ7" s="323"/>
      <c r="AR7" s="323"/>
      <c r="AS7" s="324"/>
      <c r="AT7" s="322"/>
      <c r="AU7" s="323"/>
      <c r="AV7" s="323"/>
      <c r="AW7" s="324"/>
      <c r="AX7" s="322"/>
      <c r="AY7" s="323"/>
      <c r="AZ7" s="323"/>
      <c r="BA7" s="324"/>
      <c r="BB7" s="322"/>
      <c r="BC7" s="323"/>
      <c r="BD7" s="323"/>
      <c r="BE7" s="324"/>
      <c r="BF7" s="322"/>
      <c r="BG7" s="323"/>
      <c r="BH7" s="323"/>
      <c r="BI7" s="324"/>
      <c r="BJ7" s="325" t="s">
        <v>103</v>
      </c>
      <c r="BK7" s="320"/>
      <c r="BL7" s="320"/>
      <c r="BM7" s="326"/>
      <c r="BN7" s="259"/>
      <c r="BO7" s="259"/>
      <c r="BP7" s="259"/>
      <c r="BQ7" s="259"/>
      <c r="BR7" s="259"/>
      <c r="BS7" s="334"/>
    </row>
    <row r="8" spans="1:101" s="56" customFormat="1" ht="24" customHeight="1">
      <c r="A8" s="288"/>
      <c r="B8" s="289"/>
      <c r="C8" s="290"/>
      <c r="D8" s="234"/>
      <c r="E8" s="234"/>
      <c r="F8" s="234"/>
      <c r="G8" s="235" t="s">
        <v>94</v>
      </c>
      <c r="H8" s="235"/>
      <c r="I8" s="234"/>
      <c r="J8" s="234"/>
      <c r="K8" s="236"/>
      <c r="L8" s="246"/>
      <c r="M8" s="234"/>
      <c r="N8" s="234"/>
      <c r="O8" s="236"/>
      <c r="P8" s="246"/>
      <c r="Q8" s="234"/>
      <c r="R8" s="234"/>
      <c r="S8" s="236"/>
      <c r="T8" s="281" t="str">
        <f t="shared" ref="T8" si="0">IF(L8="","",ROUNDUP(IF(P8&lt;10,$BI$4*POWER(P8,$BQ$4),$BI$5*POWER(P8,$BQ$5)),1))</f>
        <v/>
      </c>
      <c r="U8" s="282"/>
      <c r="V8" s="282"/>
      <c r="W8" s="282"/>
      <c r="X8" s="282"/>
      <c r="Y8" s="282"/>
      <c r="Z8" s="283"/>
      <c r="AA8" s="267" t="str">
        <f>IF(L8="","",ROUND((4*(T8/1000/60))/(3.14*L8/1000*L8/1000),3))</f>
        <v/>
      </c>
      <c r="AB8" s="268"/>
      <c r="AC8" s="268"/>
      <c r="AD8" s="268"/>
      <c r="AE8" s="268"/>
      <c r="AF8" s="268"/>
      <c r="AG8" s="269"/>
      <c r="AH8" s="271"/>
      <c r="AI8" s="265"/>
      <c r="AJ8" s="265"/>
      <c r="AK8" s="266"/>
      <c r="AL8" s="264"/>
      <c r="AM8" s="265"/>
      <c r="AN8" s="265"/>
      <c r="AO8" s="266"/>
      <c r="AP8" s="264"/>
      <c r="AQ8" s="265"/>
      <c r="AR8" s="265"/>
      <c r="AS8" s="266"/>
      <c r="AT8" s="264"/>
      <c r="AU8" s="265"/>
      <c r="AV8" s="265"/>
      <c r="AW8" s="266"/>
      <c r="AX8" s="264"/>
      <c r="AY8" s="265"/>
      <c r="AZ8" s="265"/>
      <c r="BA8" s="266"/>
      <c r="BB8" s="264"/>
      <c r="BC8" s="265"/>
      <c r="BD8" s="265"/>
      <c r="BE8" s="266"/>
      <c r="BF8" s="264"/>
      <c r="BG8" s="265"/>
      <c r="BH8" s="265"/>
      <c r="BI8" s="306"/>
      <c r="BJ8" s="284" t="str">
        <f t="shared" ref="BJ8" si="1">IF(L8="","",SUM(AH8:BI8))</f>
        <v/>
      </c>
      <c r="BK8" s="285"/>
      <c r="BL8" s="285"/>
      <c r="BM8" s="286"/>
      <c r="BN8" s="291" t="str">
        <f>IF(L8="","",(0.0126+(0.01739-0.1087*(L8/1000))/SQRT(AA8))*BJ8/(L8/1000)*POWER(AA8,2)/(2*9.8))</f>
        <v/>
      </c>
      <c r="BO8" s="292"/>
      <c r="BP8" s="292"/>
      <c r="BQ8" s="292"/>
      <c r="BR8" s="292"/>
      <c r="BS8" s="293"/>
      <c r="BV8" s="122"/>
    </row>
    <row r="9" spans="1:101" s="56" customFormat="1" ht="24" customHeight="1">
      <c r="A9" s="288"/>
      <c r="B9" s="289"/>
      <c r="C9" s="290"/>
      <c r="D9" s="234"/>
      <c r="E9" s="234"/>
      <c r="F9" s="234"/>
      <c r="G9" s="235" t="s">
        <v>94</v>
      </c>
      <c r="H9" s="235"/>
      <c r="I9" s="234"/>
      <c r="J9" s="234"/>
      <c r="K9" s="236"/>
      <c r="L9" s="246"/>
      <c r="M9" s="234"/>
      <c r="N9" s="234"/>
      <c r="O9" s="236"/>
      <c r="P9" s="246"/>
      <c r="Q9" s="234"/>
      <c r="R9" s="234"/>
      <c r="S9" s="236"/>
      <c r="T9" s="281" t="str">
        <f t="shared" ref="T9:T17" si="2">IF(L9="","",ROUNDUP(IF(P9&lt;10,$BI$4*POWER(P9,$BQ$4),$BI$5*POWER(P9,$BQ$5)),1))</f>
        <v/>
      </c>
      <c r="U9" s="282"/>
      <c r="V9" s="282"/>
      <c r="W9" s="282"/>
      <c r="X9" s="282"/>
      <c r="Y9" s="282"/>
      <c r="Z9" s="283"/>
      <c r="AA9" s="267" t="str">
        <f>IF(L9="","",ROUND((4*(T9/1000/60))/(3.14*L9/1000*L9/1000),3))</f>
        <v/>
      </c>
      <c r="AB9" s="268"/>
      <c r="AC9" s="268"/>
      <c r="AD9" s="268"/>
      <c r="AE9" s="268"/>
      <c r="AF9" s="268"/>
      <c r="AG9" s="269"/>
      <c r="AH9" s="271"/>
      <c r="AI9" s="265"/>
      <c r="AJ9" s="265"/>
      <c r="AK9" s="266"/>
      <c r="AL9" s="264"/>
      <c r="AM9" s="265"/>
      <c r="AN9" s="265"/>
      <c r="AO9" s="266"/>
      <c r="AP9" s="264"/>
      <c r="AQ9" s="265"/>
      <c r="AR9" s="265"/>
      <c r="AS9" s="266"/>
      <c r="AT9" s="264"/>
      <c r="AU9" s="265"/>
      <c r="AV9" s="265"/>
      <c r="AW9" s="266"/>
      <c r="AX9" s="264"/>
      <c r="AY9" s="265"/>
      <c r="AZ9" s="265"/>
      <c r="BA9" s="266"/>
      <c r="BB9" s="264"/>
      <c r="BC9" s="265"/>
      <c r="BD9" s="265"/>
      <c r="BE9" s="266"/>
      <c r="BF9" s="264"/>
      <c r="BG9" s="265"/>
      <c r="BH9" s="265"/>
      <c r="BI9" s="306"/>
      <c r="BJ9" s="284" t="str">
        <f t="shared" ref="BJ9:BJ17" si="3">IF(L9="","",SUM(AH9:BI9))</f>
        <v/>
      </c>
      <c r="BK9" s="285"/>
      <c r="BL9" s="285"/>
      <c r="BM9" s="286"/>
      <c r="BN9" s="291" t="str">
        <f t="shared" ref="BN9:BN13" si="4">IF(L9="","",IF(L9&gt;50,BV9,(0.0126+(0.01739-0.1087*(L9/1000))/SQRT(AA9))*BJ9/(L9/1000)*POWER(AA9,2)/(2*9.8)))</f>
        <v/>
      </c>
      <c r="BO9" s="292"/>
      <c r="BP9" s="292"/>
      <c r="BQ9" s="292"/>
      <c r="BR9" s="292"/>
      <c r="BS9" s="293"/>
      <c r="BV9" s="122"/>
    </row>
    <row r="10" spans="1:101" s="56" customFormat="1" ht="24" customHeight="1">
      <c r="A10" s="288"/>
      <c r="B10" s="289"/>
      <c r="C10" s="290"/>
      <c r="D10" s="234"/>
      <c r="E10" s="234"/>
      <c r="F10" s="234"/>
      <c r="G10" s="235" t="s">
        <v>94</v>
      </c>
      <c r="H10" s="235"/>
      <c r="I10" s="234"/>
      <c r="J10" s="234"/>
      <c r="K10" s="236"/>
      <c r="L10" s="246"/>
      <c r="M10" s="234"/>
      <c r="N10" s="234"/>
      <c r="O10" s="236"/>
      <c r="P10" s="246"/>
      <c r="Q10" s="234"/>
      <c r="R10" s="234"/>
      <c r="S10" s="236"/>
      <c r="T10" s="281" t="str">
        <f t="shared" si="2"/>
        <v/>
      </c>
      <c r="U10" s="282"/>
      <c r="V10" s="282"/>
      <c r="W10" s="282"/>
      <c r="X10" s="282"/>
      <c r="Y10" s="282"/>
      <c r="Z10" s="283"/>
      <c r="AA10" s="267" t="str">
        <f t="shared" ref="AA10:AA17" si="5">IF(L10="","",ROUND((4*(T10/1000/60))/(3.14*L10/1000*L10/1000),3))</f>
        <v/>
      </c>
      <c r="AB10" s="268"/>
      <c r="AC10" s="268"/>
      <c r="AD10" s="268"/>
      <c r="AE10" s="268"/>
      <c r="AF10" s="268"/>
      <c r="AG10" s="269"/>
      <c r="AH10" s="271"/>
      <c r="AI10" s="265"/>
      <c r="AJ10" s="265"/>
      <c r="AK10" s="266"/>
      <c r="AL10" s="264"/>
      <c r="AM10" s="265"/>
      <c r="AN10" s="265"/>
      <c r="AO10" s="266"/>
      <c r="AP10" s="264"/>
      <c r="AQ10" s="265"/>
      <c r="AR10" s="265"/>
      <c r="AS10" s="266"/>
      <c r="AT10" s="264"/>
      <c r="AU10" s="265"/>
      <c r="AV10" s="265"/>
      <c r="AW10" s="266"/>
      <c r="AX10" s="264"/>
      <c r="AY10" s="265"/>
      <c r="AZ10" s="265"/>
      <c r="BA10" s="266"/>
      <c r="BB10" s="264"/>
      <c r="BC10" s="265"/>
      <c r="BD10" s="265"/>
      <c r="BE10" s="266"/>
      <c r="BF10" s="264"/>
      <c r="BG10" s="265"/>
      <c r="BH10" s="265"/>
      <c r="BI10" s="266"/>
      <c r="BJ10" s="284" t="str">
        <f t="shared" si="3"/>
        <v/>
      </c>
      <c r="BK10" s="285"/>
      <c r="BL10" s="285"/>
      <c r="BM10" s="286"/>
      <c r="BN10" s="291" t="str">
        <f t="shared" si="4"/>
        <v/>
      </c>
      <c r="BO10" s="292"/>
      <c r="BP10" s="292"/>
      <c r="BQ10" s="292"/>
      <c r="BR10" s="292"/>
      <c r="BS10" s="293"/>
      <c r="BV10" s="122"/>
    </row>
    <row r="11" spans="1:101" s="56" customFormat="1" ht="24" customHeight="1">
      <c r="A11" s="288"/>
      <c r="B11" s="289"/>
      <c r="C11" s="290"/>
      <c r="D11" s="234"/>
      <c r="E11" s="234"/>
      <c r="F11" s="234"/>
      <c r="G11" s="235" t="s">
        <v>94</v>
      </c>
      <c r="H11" s="235"/>
      <c r="I11" s="234"/>
      <c r="J11" s="234"/>
      <c r="K11" s="236"/>
      <c r="L11" s="246"/>
      <c r="M11" s="234"/>
      <c r="N11" s="234"/>
      <c r="O11" s="236"/>
      <c r="P11" s="246"/>
      <c r="Q11" s="234"/>
      <c r="R11" s="234"/>
      <c r="S11" s="236"/>
      <c r="T11" s="281" t="str">
        <f t="shared" si="2"/>
        <v/>
      </c>
      <c r="U11" s="282"/>
      <c r="V11" s="282"/>
      <c r="W11" s="282"/>
      <c r="X11" s="282"/>
      <c r="Y11" s="282"/>
      <c r="Z11" s="283"/>
      <c r="AA11" s="267" t="str">
        <f t="shared" si="5"/>
        <v/>
      </c>
      <c r="AB11" s="268"/>
      <c r="AC11" s="268"/>
      <c r="AD11" s="268"/>
      <c r="AE11" s="268"/>
      <c r="AF11" s="268"/>
      <c r="AG11" s="269"/>
      <c r="AH11" s="271"/>
      <c r="AI11" s="265"/>
      <c r="AJ11" s="265"/>
      <c r="AK11" s="266"/>
      <c r="AL11" s="264"/>
      <c r="AM11" s="265"/>
      <c r="AN11" s="265"/>
      <c r="AO11" s="266"/>
      <c r="AP11" s="264"/>
      <c r="AQ11" s="265"/>
      <c r="AR11" s="265"/>
      <c r="AS11" s="266"/>
      <c r="AT11" s="264"/>
      <c r="AU11" s="265"/>
      <c r="AV11" s="265"/>
      <c r="AW11" s="266"/>
      <c r="AX11" s="264"/>
      <c r="AY11" s="265"/>
      <c r="AZ11" s="265"/>
      <c r="BA11" s="266"/>
      <c r="BB11" s="264"/>
      <c r="BC11" s="265"/>
      <c r="BD11" s="265"/>
      <c r="BE11" s="266"/>
      <c r="BF11" s="264"/>
      <c r="BG11" s="265"/>
      <c r="BH11" s="265"/>
      <c r="BI11" s="266"/>
      <c r="BJ11" s="284" t="str">
        <f t="shared" si="3"/>
        <v/>
      </c>
      <c r="BK11" s="285"/>
      <c r="BL11" s="285"/>
      <c r="BM11" s="286"/>
      <c r="BN11" s="291" t="str">
        <f t="shared" si="4"/>
        <v/>
      </c>
      <c r="BO11" s="292"/>
      <c r="BP11" s="292"/>
      <c r="BQ11" s="292"/>
      <c r="BR11" s="292"/>
      <c r="BS11" s="293"/>
      <c r="BV11" s="122"/>
    </row>
    <row r="12" spans="1:101" s="56" customFormat="1" ht="24" customHeight="1">
      <c r="A12" s="288"/>
      <c r="B12" s="289"/>
      <c r="C12" s="290"/>
      <c r="D12" s="234"/>
      <c r="E12" s="234"/>
      <c r="F12" s="234"/>
      <c r="G12" s="235" t="s">
        <v>94</v>
      </c>
      <c r="H12" s="235"/>
      <c r="I12" s="234"/>
      <c r="J12" s="234"/>
      <c r="K12" s="236"/>
      <c r="L12" s="246"/>
      <c r="M12" s="234"/>
      <c r="N12" s="234"/>
      <c r="O12" s="236"/>
      <c r="P12" s="246"/>
      <c r="Q12" s="234"/>
      <c r="R12" s="234"/>
      <c r="S12" s="236"/>
      <c r="T12" s="281" t="str">
        <f t="shared" si="2"/>
        <v/>
      </c>
      <c r="U12" s="282"/>
      <c r="V12" s="282"/>
      <c r="W12" s="282"/>
      <c r="X12" s="282"/>
      <c r="Y12" s="282"/>
      <c r="Z12" s="283"/>
      <c r="AA12" s="267" t="str">
        <f t="shared" si="5"/>
        <v/>
      </c>
      <c r="AB12" s="268"/>
      <c r="AC12" s="268"/>
      <c r="AD12" s="268"/>
      <c r="AE12" s="268"/>
      <c r="AF12" s="268"/>
      <c r="AG12" s="269"/>
      <c r="AH12" s="271"/>
      <c r="AI12" s="265"/>
      <c r="AJ12" s="265"/>
      <c r="AK12" s="266"/>
      <c r="AL12" s="264"/>
      <c r="AM12" s="265"/>
      <c r="AN12" s="265"/>
      <c r="AO12" s="266"/>
      <c r="AP12" s="264"/>
      <c r="AQ12" s="265"/>
      <c r="AR12" s="265"/>
      <c r="AS12" s="266"/>
      <c r="AT12" s="264"/>
      <c r="AU12" s="265"/>
      <c r="AV12" s="265"/>
      <c r="AW12" s="266"/>
      <c r="AX12" s="264"/>
      <c r="AY12" s="265"/>
      <c r="AZ12" s="265"/>
      <c r="BA12" s="266"/>
      <c r="BB12" s="264"/>
      <c r="BC12" s="265"/>
      <c r="BD12" s="265"/>
      <c r="BE12" s="266"/>
      <c r="BF12" s="264"/>
      <c r="BG12" s="265"/>
      <c r="BH12" s="265"/>
      <c r="BI12" s="266"/>
      <c r="BJ12" s="284" t="str">
        <f t="shared" si="3"/>
        <v/>
      </c>
      <c r="BK12" s="285"/>
      <c r="BL12" s="285"/>
      <c r="BM12" s="286"/>
      <c r="BN12" s="291" t="str">
        <f t="shared" si="4"/>
        <v/>
      </c>
      <c r="BO12" s="292"/>
      <c r="BP12" s="292"/>
      <c r="BQ12" s="292"/>
      <c r="BR12" s="292"/>
      <c r="BS12" s="293"/>
      <c r="BV12" s="122"/>
    </row>
    <row r="13" spans="1:101" s="56" customFormat="1" ht="24" customHeight="1">
      <c r="A13" s="288"/>
      <c r="B13" s="289"/>
      <c r="C13" s="290"/>
      <c r="D13" s="234"/>
      <c r="E13" s="234"/>
      <c r="F13" s="234"/>
      <c r="G13" s="235" t="s">
        <v>94</v>
      </c>
      <c r="H13" s="235"/>
      <c r="I13" s="234"/>
      <c r="J13" s="234"/>
      <c r="K13" s="236"/>
      <c r="L13" s="246"/>
      <c r="M13" s="234"/>
      <c r="N13" s="234"/>
      <c r="O13" s="236"/>
      <c r="P13" s="246"/>
      <c r="Q13" s="234"/>
      <c r="R13" s="234"/>
      <c r="S13" s="236"/>
      <c r="T13" s="281" t="str">
        <f t="shared" si="2"/>
        <v/>
      </c>
      <c r="U13" s="282"/>
      <c r="V13" s="282"/>
      <c r="W13" s="282"/>
      <c r="X13" s="282"/>
      <c r="Y13" s="282"/>
      <c r="Z13" s="283"/>
      <c r="AA13" s="267" t="str">
        <f t="shared" si="5"/>
        <v/>
      </c>
      <c r="AB13" s="268"/>
      <c r="AC13" s="268"/>
      <c r="AD13" s="268"/>
      <c r="AE13" s="268"/>
      <c r="AF13" s="268"/>
      <c r="AG13" s="269"/>
      <c r="AH13" s="271"/>
      <c r="AI13" s="265"/>
      <c r="AJ13" s="265"/>
      <c r="AK13" s="266"/>
      <c r="AL13" s="264"/>
      <c r="AM13" s="265"/>
      <c r="AN13" s="265"/>
      <c r="AO13" s="266"/>
      <c r="AP13" s="264"/>
      <c r="AQ13" s="265"/>
      <c r="AR13" s="265"/>
      <c r="AS13" s="266"/>
      <c r="AT13" s="264"/>
      <c r="AU13" s="265"/>
      <c r="AV13" s="265"/>
      <c r="AW13" s="266"/>
      <c r="AX13" s="264"/>
      <c r="AY13" s="265"/>
      <c r="AZ13" s="265"/>
      <c r="BA13" s="266"/>
      <c r="BB13" s="264"/>
      <c r="BC13" s="265"/>
      <c r="BD13" s="265"/>
      <c r="BE13" s="266"/>
      <c r="BF13" s="264"/>
      <c r="BG13" s="265"/>
      <c r="BH13" s="265"/>
      <c r="BI13" s="266"/>
      <c r="BJ13" s="284" t="str">
        <f t="shared" si="3"/>
        <v/>
      </c>
      <c r="BK13" s="285"/>
      <c r="BL13" s="285"/>
      <c r="BM13" s="286"/>
      <c r="BN13" s="291" t="str">
        <f t="shared" si="4"/>
        <v/>
      </c>
      <c r="BO13" s="292"/>
      <c r="BP13" s="292"/>
      <c r="BQ13" s="292"/>
      <c r="BR13" s="292"/>
      <c r="BS13" s="293"/>
      <c r="BV13" s="122"/>
    </row>
    <row r="14" spans="1:101" s="56" customFormat="1" ht="24" customHeight="1">
      <c r="A14" s="288"/>
      <c r="B14" s="289"/>
      <c r="C14" s="290"/>
      <c r="D14" s="234"/>
      <c r="E14" s="234"/>
      <c r="F14" s="234"/>
      <c r="G14" s="235" t="s">
        <v>94</v>
      </c>
      <c r="H14" s="235"/>
      <c r="I14" s="234"/>
      <c r="J14" s="234"/>
      <c r="K14" s="236"/>
      <c r="L14" s="246"/>
      <c r="M14" s="234"/>
      <c r="N14" s="234"/>
      <c r="O14" s="236"/>
      <c r="P14" s="246"/>
      <c r="Q14" s="234"/>
      <c r="R14" s="234"/>
      <c r="S14" s="236"/>
      <c r="T14" s="281" t="str">
        <f t="shared" si="2"/>
        <v/>
      </c>
      <c r="U14" s="282"/>
      <c r="V14" s="282"/>
      <c r="W14" s="282"/>
      <c r="X14" s="282"/>
      <c r="Y14" s="282"/>
      <c r="Z14" s="283"/>
      <c r="AA14" s="267" t="str">
        <f t="shared" si="5"/>
        <v/>
      </c>
      <c r="AB14" s="268"/>
      <c r="AC14" s="268"/>
      <c r="AD14" s="268"/>
      <c r="AE14" s="268"/>
      <c r="AF14" s="268"/>
      <c r="AG14" s="269"/>
      <c r="AH14" s="271"/>
      <c r="AI14" s="265"/>
      <c r="AJ14" s="265"/>
      <c r="AK14" s="266"/>
      <c r="AL14" s="264"/>
      <c r="AM14" s="265"/>
      <c r="AN14" s="265"/>
      <c r="AO14" s="266"/>
      <c r="AP14" s="264"/>
      <c r="AQ14" s="265"/>
      <c r="AR14" s="265"/>
      <c r="AS14" s="266"/>
      <c r="AT14" s="264"/>
      <c r="AU14" s="265"/>
      <c r="AV14" s="265"/>
      <c r="AW14" s="266"/>
      <c r="AX14" s="264"/>
      <c r="AY14" s="265"/>
      <c r="AZ14" s="265"/>
      <c r="BA14" s="266"/>
      <c r="BB14" s="264"/>
      <c r="BC14" s="265"/>
      <c r="BD14" s="265"/>
      <c r="BE14" s="266"/>
      <c r="BF14" s="264"/>
      <c r="BG14" s="265"/>
      <c r="BH14" s="265"/>
      <c r="BI14" s="266"/>
      <c r="BJ14" s="284" t="str">
        <f t="shared" si="3"/>
        <v/>
      </c>
      <c r="BK14" s="285"/>
      <c r="BL14" s="285"/>
      <c r="BM14" s="286"/>
      <c r="BN14" s="291" t="str">
        <f t="shared" ref="BN14:BN17" si="6">IF(L14="","",IF(L14&gt;50,BV14,(0.0126+(0.01739-0.1087*(L14/1000))/SQRT(AA14))*BJ14/(L14/1000)*POWER(AA14,2)/(2*9.8)))</f>
        <v/>
      </c>
      <c r="BO14" s="292"/>
      <c r="BP14" s="292"/>
      <c r="BQ14" s="292"/>
      <c r="BR14" s="292"/>
      <c r="BS14" s="293"/>
      <c r="BV14" s="122"/>
    </row>
    <row r="15" spans="1:101" s="56" customFormat="1" ht="24" customHeight="1">
      <c r="A15" s="288"/>
      <c r="B15" s="289"/>
      <c r="C15" s="290"/>
      <c r="D15" s="234"/>
      <c r="E15" s="234"/>
      <c r="F15" s="234"/>
      <c r="G15" s="235" t="s">
        <v>94</v>
      </c>
      <c r="H15" s="235"/>
      <c r="I15" s="234"/>
      <c r="J15" s="234"/>
      <c r="K15" s="236"/>
      <c r="L15" s="246"/>
      <c r="M15" s="234"/>
      <c r="N15" s="234"/>
      <c r="O15" s="236"/>
      <c r="P15" s="246"/>
      <c r="Q15" s="234"/>
      <c r="R15" s="234"/>
      <c r="S15" s="236"/>
      <c r="T15" s="281" t="str">
        <f t="shared" si="2"/>
        <v/>
      </c>
      <c r="U15" s="282"/>
      <c r="V15" s="282"/>
      <c r="W15" s="282"/>
      <c r="X15" s="282"/>
      <c r="Y15" s="282"/>
      <c r="Z15" s="283"/>
      <c r="AA15" s="267" t="str">
        <f t="shared" si="5"/>
        <v/>
      </c>
      <c r="AB15" s="268"/>
      <c r="AC15" s="268"/>
      <c r="AD15" s="268"/>
      <c r="AE15" s="268"/>
      <c r="AF15" s="268"/>
      <c r="AG15" s="269"/>
      <c r="AH15" s="271"/>
      <c r="AI15" s="265"/>
      <c r="AJ15" s="265"/>
      <c r="AK15" s="266"/>
      <c r="AL15" s="264"/>
      <c r="AM15" s="265"/>
      <c r="AN15" s="265"/>
      <c r="AO15" s="266"/>
      <c r="AP15" s="264"/>
      <c r="AQ15" s="265"/>
      <c r="AR15" s="265"/>
      <c r="AS15" s="266"/>
      <c r="AT15" s="264"/>
      <c r="AU15" s="265"/>
      <c r="AV15" s="265"/>
      <c r="AW15" s="266"/>
      <c r="AX15" s="264"/>
      <c r="AY15" s="265"/>
      <c r="AZ15" s="265"/>
      <c r="BA15" s="266"/>
      <c r="BB15" s="264"/>
      <c r="BC15" s="265"/>
      <c r="BD15" s="265"/>
      <c r="BE15" s="266"/>
      <c r="BF15" s="264"/>
      <c r="BG15" s="265"/>
      <c r="BH15" s="265"/>
      <c r="BI15" s="266"/>
      <c r="BJ15" s="284" t="str">
        <f t="shared" si="3"/>
        <v/>
      </c>
      <c r="BK15" s="285"/>
      <c r="BL15" s="285"/>
      <c r="BM15" s="286"/>
      <c r="BN15" s="291" t="str">
        <f t="shared" si="6"/>
        <v/>
      </c>
      <c r="BO15" s="292"/>
      <c r="BP15" s="292"/>
      <c r="BQ15" s="292"/>
      <c r="BR15" s="292"/>
      <c r="BS15" s="293"/>
      <c r="BV15" s="122"/>
    </row>
    <row r="16" spans="1:101" s="56" customFormat="1" ht="24" customHeight="1">
      <c r="A16" s="288"/>
      <c r="B16" s="289"/>
      <c r="C16" s="290"/>
      <c r="D16" s="234"/>
      <c r="E16" s="234"/>
      <c r="F16" s="234"/>
      <c r="G16" s="235" t="s">
        <v>94</v>
      </c>
      <c r="H16" s="235"/>
      <c r="I16" s="234"/>
      <c r="J16" s="234"/>
      <c r="K16" s="236"/>
      <c r="L16" s="246"/>
      <c r="M16" s="234"/>
      <c r="N16" s="234"/>
      <c r="O16" s="236"/>
      <c r="P16" s="246"/>
      <c r="Q16" s="234"/>
      <c r="R16" s="234"/>
      <c r="S16" s="236"/>
      <c r="T16" s="281" t="str">
        <f t="shared" si="2"/>
        <v/>
      </c>
      <c r="U16" s="282"/>
      <c r="V16" s="282"/>
      <c r="W16" s="282"/>
      <c r="X16" s="282"/>
      <c r="Y16" s="282"/>
      <c r="Z16" s="283"/>
      <c r="AA16" s="267" t="str">
        <f t="shared" si="5"/>
        <v/>
      </c>
      <c r="AB16" s="268"/>
      <c r="AC16" s="268"/>
      <c r="AD16" s="268"/>
      <c r="AE16" s="268"/>
      <c r="AF16" s="268"/>
      <c r="AG16" s="269"/>
      <c r="AH16" s="271"/>
      <c r="AI16" s="265"/>
      <c r="AJ16" s="265"/>
      <c r="AK16" s="266"/>
      <c r="AL16" s="264"/>
      <c r="AM16" s="265"/>
      <c r="AN16" s="265"/>
      <c r="AO16" s="266"/>
      <c r="AP16" s="264"/>
      <c r="AQ16" s="265"/>
      <c r="AR16" s="265"/>
      <c r="AS16" s="266"/>
      <c r="AT16" s="264"/>
      <c r="AU16" s="265"/>
      <c r="AV16" s="265"/>
      <c r="AW16" s="266"/>
      <c r="AX16" s="264"/>
      <c r="AY16" s="265"/>
      <c r="AZ16" s="265"/>
      <c r="BA16" s="266"/>
      <c r="BB16" s="264"/>
      <c r="BC16" s="265"/>
      <c r="BD16" s="265"/>
      <c r="BE16" s="266"/>
      <c r="BF16" s="264"/>
      <c r="BG16" s="265"/>
      <c r="BH16" s="265"/>
      <c r="BI16" s="266"/>
      <c r="BJ16" s="284" t="str">
        <f t="shared" si="3"/>
        <v/>
      </c>
      <c r="BK16" s="285"/>
      <c r="BL16" s="285"/>
      <c r="BM16" s="286"/>
      <c r="BN16" s="291" t="str">
        <f t="shared" si="6"/>
        <v/>
      </c>
      <c r="BO16" s="292"/>
      <c r="BP16" s="292"/>
      <c r="BQ16" s="292"/>
      <c r="BR16" s="292"/>
      <c r="BS16" s="293"/>
      <c r="BV16" s="122"/>
    </row>
    <row r="17" spans="1:74" s="56" customFormat="1" ht="24" customHeight="1">
      <c r="A17" s="288"/>
      <c r="B17" s="289"/>
      <c r="C17" s="290"/>
      <c r="D17" s="234"/>
      <c r="E17" s="234"/>
      <c r="F17" s="234"/>
      <c r="G17" s="235" t="s">
        <v>94</v>
      </c>
      <c r="H17" s="235"/>
      <c r="I17" s="234"/>
      <c r="J17" s="234"/>
      <c r="K17" s="236"/>
      <c r="L17" s="246"/>
      <c r="M17" s="234"/>
      <c r="N17" s="234"/>
      <c r="O17" s="236"/>
      <c r="P17" s="246"/>
      <c r="Q17" s="234"/>
      <c r="R17" s="234"/>
      <c r="S17" s="236"/>
      <c r="T17" s="281" t="str">
        <f t="shared" si="2"/>
        <v/>
      </c>
      <c r="U17" s="282"/>
      <c r="V17" s="282"/>
      <c r="W17" s="282"/>
      <c r="X17" s="282"/>
      <c r="Y17" s="282"/>
      <c r="Z17" s="283"/>
      <c r="AA17" s="267" t="str">
        <f t="shared" si="5"/>
        <v/>
      </c>
      <c r="AB17" s="268"/>
      <c r="AC17" s="268"/>
      <c r="AD17" s="268"/>
      <c r="AE17" s="268"/>
      <c r="AF17" s="268"/>
      <c r="AG17" s="269"/>
      <c r="AH17" s="271"/>
      <c r="AI17" s="265"/>
      <c r="AJ17" s="265"/>
      <c r="AK17" s="266"/>
      <c r="AL17" s="264"/>
      <c r="AM17" s="265"/>
      <c r="AN17" s="265"/>
      <c r="AO17" s="266"/>
      <c r="AP17" s="264"/>
      <c r="AQ17" s="265"/>
      <c r="AR17" s="265"/>
      <c r="AS17" s="266"/>
      <c r="AT17" s="264"/>
      <c r="AU17" s="265"/>
      <c r="AV17" s="265"/>
      <c r="AW17" s="266"/>
      <c r="AX17" s="264"/>
      <c r="AY17" s="265"/>
      <c r="AZ17" s="265"/>
      <c r="BA17" s="266"/>
      <c r="BB17" s="264"/>
      <c r="BC17" s="265"/>
      <c r="BD17" s="265"/>
      <c r="BE17" s="266"/>
      <c r="BF17" s="264"/>
      <c r="BG17" s="265"/>
      <c r="BH17" s="265"/>
      <c r="BI17" s="266"/>
      <c r="BJ17" s="284" t="str">
        <f t="shared" si="3"/>
        <v/>
      </c>
      <c r="BK17" s="285"/>
      <c r="BL17" s="285"/>
      <c r="BM17" s="286"/>
      <c r="BN17" s="291" t="str">
        <f t="shared" si="6"/>
        <v/>
      </c>
      <c r="BO17" s="292"/>
      <c r="BP17" s="292"/>
      <c r="BQ17" s="292"/>
      <c r="BR17" s="292"/>
      <c r="BS17" s="293"/>
      <c r="BV17" s="122"/>
    </row>
    <row r="18" spans="1:74" s="56" customFormat="1" ht="24" customHeight="1">
      <c r="A18" s="288"/>
      <c r="B18" s="289"/>
      <c r="C18" s="290"/>
      <c r="D18" s="231" t="s">
        <v>109</v>
      </c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2"/>
      <c r="BA18" s="232"/>
      <c r="BB18" s="232"/>
      <c r="BC18" s="232"/>
      <c r="BD18" s="232"/>
      <c r="BE18" s="232"/>
      <c r="BF18" s="232"/>
      <c r="BG18" s="232"/>
      <c r="BH18" s="232"/>
      <c r="BI18" s="232"/>
      <c r="BJ18" s="232"/>
      <c r="BK18" s="232"/>
      <c r="BL18" s="232"/>
      <c r="BM18" s="233"/>
      <c r="BN18" s="298" t="str">
        <f>IF(L8="","",ROUND(SUM(BN8:BS17),1))</f>
        <v/>
      </c>
      <c r="BO18" s="299"/>
      <c r="BP18" s="299"/>
      <c r="BQ18" s="299"/>
      <c r="BR18" s="299"/>
      <c r="BS18" s="300"/>
    </row>
    <row r="19" spans="1:74" s="53" customFormat="1" ht="24" customHeight="1">
      <c r="A19" s="288"/>
      <c r="B19" s="289"/>
      <c r="C19" s="290"/>
      <c r="D19" s="78" t="s">
        <v>111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69"/>
      <c r="AZ19" s="80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81"/>
    </row>
    <row r="20" spans="1:74" s="53" customFormat="1" ht="24" customHeight="1">
      <c r="A20" s="288"/>
      <c r="B20" s="289"/>
      <c r="C20" s="290"/>
      <c r="D20" s="317" t="s">
        <v>86</v>
      </c>
      <c r="E20" s="270"/>
      <c r="F20" s="332" t="s">
        <v>158</v>
      </c>
      <c r="G20" s="332"/>
      <c r="H20" s="332"/>
      <c r="I20" s="270">
        <v>1.26E-2</v>
      </c>
      <c r="J20" s="270"/>
      <c r="K20" s="270"/>
      <c r="L20" s="270"/>
      <c r="M20" s="270"/>
      <c r="N20" s="270" t="s">
        <v>7</v>
      </c>
      <c r="O20" s="270"/>
      <c r="P20" s="244">
        <v>1.7389999999999999E-2</v>
      </c>
      <c r="Q20" s="244"/>
      <c r="R20" s="244"/>
      <c r="S20" s="244"/>
      <c r="T20" s="244"/>
      <c r="U20" s="244" t="s">
        <v>10</v>
      </c>
      <c r="V20" s="244"/>
      <c r="W20" s="244">
        <v>0.1087</v>
      </c>
      <c r="X20" s="244"/>
      <c r="Y20" s="244"/>
      <c r="Z20" s="244"/>
      <c r="AA20" s="244"/>
      <c r="AB20" s="244" t="s">
        <v>104</v>
      </c>
      <c r="AC20" s="244"/>
      <c r="AD20" s="244" t="s">
        <v>106</v>
      </c>
      <c r="AE20" s="244"/>
      <c r="AF20" s="275" t="s">
        <v>159</v>
      </c>
      <c r="AG20" s="275"/>
      <c r="AH20" s="275"/>
      <c r="AI20" s="244" t="s">
        <v>87</v>
      </c>
      <c r="AJ20" s="244"/>
      <c r="AK20" s="270" t="s">
        <v>8</v>
      </c>
      <c r="AL20" s="270"/>
      <c r="AM20" s="279" t="s">
        <v>88</v>
      </c>
      <c r="AN20" s="279"/>
      <c r="AO20" s="71">
        <v>2</v>
      </c>
      <c r="AP20" s="73"/>
      <c r="AQ20" s="65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82"/>
    </row>
    <row r="21" spans="1:74" s="53" customFormat="1" ht="24" customHeight="1">
      <c r="A21" s="288"/>
      <c r="B21" s="289"/>
      <c r="C21" s="290"/>
      <c r="D21" s="317"/>
      <c r="E21" s="270"/>
      <c r="F21" s="332"/>
      <c r="G21" s="332"/>
      <c r="H21" s="332"/>
      <c r="I21" s="270"/>
      <c r="J21" s="270"/>
      <c r="K21" s="270"/>
      <c r="L21" s="270"/>
      <c r="M21" s="270"/>
      <c r="N21" s="270"/>
      <c r="O21" s="270"/>
      <c r="P21" s="241" t="s">
        <v>88</v>
      </c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75"/>
      <c r="AG21" s="275"/>
      <c r="AH21" s="275"/>
      <c r="AI21" s="241" t="s">
        <v>105</v>
      </c>
      <c r="AJ21" s="241"/>
      <c r="AK21" s="270"/>
      <c r="AL21" s="270"/>
      <c r="AM21" s="241" t="s">
        <v>114</v>
      </c>
      <c r="AN21" s="241"/>
      <c r="AO21" s="241"/>
      <c r="AP21" s="58"/>
      <c r="AQ21" s="58"/>
      <c r="AR21" s="57"/>
      <c r="AS21" s="57"/>
      <c r="AT21" s="57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82"/>
    </row>
    <row r="22" spans="1:74" s="53" customFormat="1" ht="24" customHeight="1">
      <c r="A22" s="288"/>
      <c r="B22" s="289"/>
      <c r="C22" s="290"/>
      <c r="D22" s="280" t="s">
        <v>115</v>
      </c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7"/>
      <c r="AG22" s="57"/>
      <c r="AH22" s="57"/>
      <c r="AI22" s="58"/>
      <c r="AJ22" s="58"/>
      <c r="AK22" s="58"/>
      <c r="AL22" s="58"/>
      <c r="AM22" s="58"/>
      <c r="AN22" s="58"/>
      <c r="AO22" s="58"/>
      <c r="AP22" s="58"/>
      <c r="AQ22" s="58"/>
      <c r="AR22" s="57"/>
      <c r="AS22" s="57"/>
      <c r="AT22" s="57"/>
      <c r="AU22" s="70"/>
      <c r="AV22" s="70"/>
      <c r="AW22" s="70"/>
      <c r="AX22" s="57" t="s">
        <v>92</v>
      </c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82"/>
    </row>
    <row r="23" spans="1:74" s="53" customFormat="1" ht="24" customHeight="1">
      <c r="A23" s="288"/>
      <c r="B23" s="289"/>
      <c r="C23" s="290"/>
      <c r="D23" s="67" t="s">
        <v>128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72"/>
      <c r="U23" s="72"/>
      <c r="V23" s="72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9"/>
      <c r="AM23" s="57"/>
      <c r="AN23" s="57"/>
      <c r="AO23" s="58"/>
      <c r="AP23" s="58"/>
      <c r="AQ23" s="58"/>
      <c r="AR23" s="58"/>
      <c r="AS23" s="58"/>
      <c r="AT23" s="58"/>
      <c r="AU23" s="57"/>
      <c r="AV23" s="57"/>
      <c r="AW23" s="57"/>
      <c r="AX23" s="57" t="s">
        <v>108</v>
      </c>
      <c r="AY23" s="74"/>
      <c r="AZ23" s="57"/>
      <c r="BA23" s="74"/>
      <c r="BB23" s="74"/>
      <c r="BC23" s="74"/>
      <c r="BD23" s="70"/>
      <c r="BE23" s="70"/>
      <c r="BF23" s="70"/>
      <c r="BG23" s="57"/>
      <c r="BH23" s="57"/>
      <c r="BI23" s="57"/>
      <c r="BJ23" s="57"/>
      <c r="BK23" s="57"/>
      <c r="BL23" s="57"/>
      <c r="BM23" s="70"/>
      <c r="BN23" s="70"/>
      <c r="BO23" s="70"/>
      <c r="BP23" s="70"/>
      <c r="BQ23" s="70"/>
      <c r="BR23" s="70"/>
      <c r="BS23" s="82"/>
    </row>
    <row r="24" spans="1:74" s="53" customFormat="1" ht="24" customHeight="1">
      <c r="A24" s="288"/>
      <c r="B24" s="289"/>
      <c r="C24" s="290"/>
      <c r="D24" s="67" t="s">
        <v>127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72"/>
      <c r="U24" s="72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75"/>
      <c r="AH24" s="75"/>
      <c r="AI24" s="75"/>
      <c r="AJ24" s="75"/>
      <c r="AK24" s="57"/>
      <c r="AL24" s="57"/>
      <c r="AM24" s="57"/>
      <c r="AN24" s="57"/>
      <c r="AO24" s="57"/>
      <c r="AP24" s="58"/>
      <c r="AQ24" s="58"/>
      <c r="AR24" s="58"/>
      <c r="AS24" s="57"/>
      <c r="AT24" s="57"/>
      <c r="AU24" s="57"/>
      <c r="AV24" s="58"/>
      <c r="AW24" s="58"/>
      <c r="AX24" s="57" t="s">
        <v>93</v>
      </c>
      <c r="AY24" s="57"/>
      <c r="AZ24" s="74"/>
      <c r="BA24" s="74"/>
      <c r="BB24" s="74"/>
      <c r="BC24" s="74"/>
      <c r="BD24" s="70"/>
      <c r="BE24" s="70"/>
      <c r="BF24" s="70"/>
      <c r="BG24" s="57"/>
      <c r="BH24" s="57"/>
      <c r="BI24" s="57"/>
      <c r="BJ24" s="57"/>
      <c r="BK24" s="70"/>
      <c r="BL24" s="70"/>
      <c r="BM24" s="70"/>
      <c r="BN24" s="70"/>
      <c r="BO24" s="70"/>
      <c r="BP24" s="70"/>
      <c r="BQ24" s="70"/>
      <c r="BR24" s="70"/>
      <c r="BS24" s="82"/>
    </row>
    <row r="25" spans="1:74" s="53" customFormat="1" ht="24" customHeight="1">
      <c r="A25" s="297"/>
      <c r="B25" s="259"/>
      <c r="C25" s="260"/>
      <c r="D25" s="54" t="s">
        <v>129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76"/>
      <c r="U25" s="76"/>
      <c r="V25" s="55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64"/>
      <c r="AU25" s="64"/>
      <c r="AV25" s="64"/>
      <c r="AW25" s="64"/>
      <c r="AX25" s="64"/>
      <c r="AY25" s="71"/>
      <c r="AZ25" s="71"/>
      <c r="BA25" s="71"/>
      <c r="BB25" s="64"/>
      <c r="BC25" s="64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68"/>
      <c r="BO25" s="68"/>
      <c r="BP25" s="68"/>
      <c r="BQ25" s="68"/>
      <c r="BR25" s="68"/>
      <c r="BS25" s="83"/>
    </row>
    <row r="26" spans="1:74" s="56" customFormat="1" ht="24" customHeight="1">
      <c r="A26" s="287" t="s">
        <v>118</v>
      </c>
      <c r="B26" s="256"/>
      <c r="C26" s="257"/>
      <c r="D26" s="241" t="s">
        <v>95</v>
      </c>
      <c r="E26" s="241"/>
      <c r="F26" s="241"/>
      <c r="G26" s="241"/>
      <c r="H26" s="241"/>
      <c r="I26" s="241"/>
      <c r="J26" s="241"/>
      <c r="K26" s="242"/>
      <c r="L26" s="240" t="s">
        <v>89</v>
      </c>
      <c r="M26" s="241"/>
      <c r="N26" s="241"/>
      <c r="O26" s="241"/>
      <c r="P26" s="242"/>
      <c r="Q26" s="240" t="s">
        <v>96</v>
      </c>
      <c r="R26" s="241"/>
      <c r="S26" s="241"/>
      <c r="T26" s="241"/>
      <c r="U26" s="242"/>
      <c r="V26" s="240" t="s">
        <v>79</v>
      </c>
      <c r="W26" s="241"/>
      <c r="X26" s="241"/>
      <c r="Y26" s="241"/>
      <c r="Z26" s="241"/>
      <c r="AA26" s="241"/>
      <c r="AB26" s="241"/>
      <c r="AC26" s="242"/>
      <c r="AD26" s="272" t="s">
        <v>119</v>
      </c>
      <c r="AE26" s="273"/>
      <c r="AF26" s="273"/>
      <c r="AG26" s="273"/>
      <c r="AH26" s="273"/>
      <c r="AI26" s="273"/>
      <c r="AJ26" s="273"/>
      <c r="AK26" s="274"/>
      <c r="AL26" s="272" t="s">
        <v>91</v>
      </c>
      <c r="AM26" s="273"/>
      <c r="AN26" s="273"/>
      <c r="AO26" s="273"/>
      <c r="AP26" s="273"/>
      <c r="AQ26" s="273"/>
      <c r="AR26" s="273"/>
      <c r="AS26" s="274"/>
      <c r="AT26" s="240" t="s">
        <v>121</v>
      </c>
      <c r="AU26" s="241"/>
      <c r="AV26" s="241"/>
      <c r="AW26" s="241"/>
      <c r="AX26" s="241"/>
      <c r="AY26" s="241"/>
      <c r="AZ26" s="241"/>
      <c r="BA26" s="242"/>
      <c r="BB26" s="255" t="s">
        <v>123</v>
      </c>
      <c r="BC26" s="256"/>
      <c r="BD26" s="256"/>
      <c r="BE26" s="256"/>
      <c r="BF26" s="256"/>
      <c r="BG26" s="256"/>
      <c r="BH26" s="256"/>
      <c r="BI26" s="257"/>
      <c r="BJ26" s="212"/>
      <c r="BK26" s="213"/>
      <c r="BL26" s="213"/>
      <c r="BM26" s="213"/>
      <c r="BN26" s="213"/>
      <c r="BO26" s="213"/>
      <c r="BP26" s="213"/>
      <c r="BQ26" s="213"/>
      <c r="BR26" s="213"/>
      <c r="BS26" s="214"/>
    </row>
    <row r="27" spans="1:74" s="56" customFormat="1" ht="24" customHeight="1">
      <c r="A27" s="288"/>
      <c r="B27" s="289"/>
      <c r="C27" s="290"/>
      <c r="D27" s="244"/>
      <c r="E27" s="244"/>
      <c r="F27" s="244"/>
      <c r="G27" s="244"/>
      <c r="H27" s="244"/>
      <c r="I27" s="244"/>
      <c r="J27" s="244"/>
      <c r="K27" s="245"/>
      <c r="L27" s="243" t="s">
        <v>97</v>
      </c>
      <c r="M27" s="244"/>
      <c r="N27" s="244"/>
      <c r="O27" s="244"/>
      <c r="P27" s="245"/>
      <c r="Q27" s="243" t="s">
        <v>98</v>
      </c>
      <c r="R27" s="244"/>
      <c r="S27" s="244"/>
      <c r="T27" s="244"/>
      <c r="U27" s="245"/>
      <c r="V27" s="243" t="s">
        <v>99</v>
      </c>
      <c r="W27" s="244"/>
      <c r="X27" s="244"/>
      <c r="Y27" s="244"/>
      <c r="Z27" s="244"/>
      <c r="AA27" s="244"/>
      <c r="AB27" s="244"/>
      <c r="AC27" s="245"/>
      <c r="AD27" s="243" t="s">
        <v>120</v>
      </c>
      <c r="AE27" s="244"/>
      <c r="AF27" s="244"/>
      <c r="AG27" s="244"/>
      <c r="AH27" s="244"/>
      <c r="AI27" s="244"/>
      <c r="AJ27" s="244"/>
      <c r="AK27" s="245"/>
      <c r="AL27" s="243" t="s">
        <v>100</v>
      </c>
      <c r="AM27" s="244"/>
      <c r="AN27" s="244"/>
      <c r="AO27" s="244"/>
      <c r="AP27" s="244"/>
      <c r="AQ27" s="244"/>
      <c r="AR27" s="244"/>
      <c r="AS27" s="245"/>
      <c r="AT27" s="243" t="s">
        <v>122</v>
      </c>
      <c r="AU27" s="244"/>
      <c r="AV27" s="244"/>
      <c r="AW27" s="244"/>
      <c r="AX27" s="244"/>
      <c r="AY27" s="244"/>
      <c r="AZ27" s="244"/>
      <c r="BA27" s="245"/>
      <c r="BB27" s="258"/>
      <c r="BC27" s="259"/>
      <c r="BD27" s="259"/>
      <c r="BE27" s="259"/>
      <c r="BF27" s="259"/>
      <c r="BG27" s="259"/>
      <c r="BH27" s="259"/>
      <c r="BI27" s="260"/>
      <c r="BJ27" s="215"/>
      <c r="BK27" s="216"/>
      <c r="BL27" s="216"/>
      <c r="BM27" s="216"/>
      <c r="BN27" s="216"/>
      <c r="BO27" s="216"/>
      <c r="BP27" s="216"/>
      <c r="BQ27" s="216"/>
      <c r="BR27" s="216"/>
      <c r="BS27" s="217"/>
    </row>
    <row r="28" spans="1:74" s="56" customFormat="1" ht="24" customHeight="1">
      <c r="A28" s="288"/>
      <c r="B28" s="289"/>
      <c r="C28" s="290"/>
      <c r="D28" s="234"/>
      <c r="E28" s="234"/>
      <c r="F28" s="234"/>
      <c r="G28" s="235" t="s">
        <v>94</v>
      </c>
      <c r="H28" s="235"/>
      <c r="I28" s="234"/>
      <c r="J28" s="234"/>
      <c r="K28" s="236"/>
      <c r="L28" s="246"/>
      <c r="M28" s="234"/>
      <c r="N28" s="234"/>
      <c r="O28" s="234"/>
      <c r="P28" s="236"/>
      <c r="Q28" s="246"/>
      <c r="R28" s="234"/>
      <c r="S28" s="234"/>
      <c r="T28" s="234"/>
      <c r="U28" s="236"/>
      <c r="V28" s="261" t="str">
        <f>IF(L28="","",ROUNDUP(IF(Q28&lt;10,$BI$4*POWER(Q28,$BQ$4),$BI$5*POWER(Q28,$BQ$5)),1))</f>
        <v/>
      </c>
      <c r="W28" s="262"/>
      <c r="X28" s="262"/>
      <c r="Y28" s="262"/>
      <c r="Z28" s="262"/>
      <c r="AA28" s="262"/>
      <c r="AB28" s="262"/>
      <c r="AC28" s="263"/>
      <c r="AD28" s="222" t="str">
        <f>IF(L28="","",ROUND(V28/60000,5))</f>
        <v/>
      </c>
      <c r="AE28" s="223"/>
      <c r="AF28" s="223"/>
      <c r="AG28" s="223"/>
      <c r="AH28" s="223"/>
      <c r="AI28" s="223"/>
      <c r="AJ28" s="223"/>
      <c r="AK28" s="224"/>
      <c r="AL28" s="222" t="str">
        <f>IF(L28="","",ROUND(3.14/4*((L28/1000)^2),5))</f>
        <v/>
      </c>
      <c r="AM28" s="223"/>
      <c r="AN28" s="223"/>
      <c r="AO28" s="223"/>
      <c r="AP28" s="223"/>
      <c r="AQ28" s="223"/>
      <c r="AR28" s="223"/>
      <c r="AS28" s="224"/>
      <c r="AT28" s="276"/>
      <c r="AU28" s="277"/>
      <c r="AV28" s="277"/>
      <c r="AW28" s="277"/>
      <c r="AX28" s="277"/>
      <c r="AY28" s="277"/>
      <c r="AZ28" s="277"/>
      <c r="BA28" s="278"/>
      <c r="BB28" s="237" t="str">
        <f>IF(L28="","",ROUNDUP(10.666*110^-1.85*(L28/1000)^-4.87*AD28^1.85*AT28,2))</f>
        <v/>
      </c>
      <c r="BC28" s="238"/>
      <c r="BD28" s="238"/>
      <c r="BE28" s="238"/>
      <c r="BF28" s="238"/>
      <c r="BG28" s="238"/>
      <c r="BH28" s="238"/>
      <c r="BI28" s="239"/>
      <c r="BJ28" s="215"/>
      <c r="BK28" s="216"/>
      <c r="BL28" s="216"/>
      <c r="BM28" s="216"/>
      <c r="BN28" s="216"/>
      <c r="BO28" s="216"/>
      <c r="BP28" s="216"/>
      <c r="BQ28" s="216"/>
      <c r="BR28" s="216"/>
      <c r="BS28" s="217"/>
    </row>
    <row r="29" spans="1:74" s="56" customFormat="1" ht="24" customHeight="1">
      <c r="A29" s="288"/>
      <c r="B29" s="289"/>
      <c r="C29" s="290"/>
      <c r="D29" s="234"/>
      <c r="E29" s="234"/>
      <c r="F29" s="234"/>
      <c r="G29" s="235" t="s">
        <v>94</v>
      </c>
      <c r="H29" s="235"/>
      <c r="I29" s="234"/>
      <c r="J29" s="234"/>
      <c r="K29" s="236"/>
      <c r="L29" s="246"/>
      <c r="M29" s="234"/>
      <c r="N29" s="234"/>
      <c r="O29" s="234"/>
      <c r="P29" s="236"/>
      <c r="Q29" s="246"/>
      <c r="R29" s="234"/>
      <c r="S29" s="234"/>
      <c r="T29" s="234"/>
      <c r="U29" s="236"/>
      <c r="V29" s="261" t="str">
        <f t="shared" ref="V29:V36" si="7">IF(L29="","",ROUNDUP(IF(Q29&lt;10,$BI$4*POWER(Q29,$BQ$4),$BI$5*POWER(Q29,$BQ$5)),1))</f>
        <v/>
      </c>
      <c r="W29" s="262"/>
      <c r="X29" s="262"/>
      <c r="Y29" s="262"/>
      <c r="Z29" s="262"/>
      <c r="AA29" s="262"/>
      <c r="AB29" s="262"/>
      <c r="AC29" s="263"/>
      <c r="AD29" s="222" t="str">
        <f t="shared" ref="AD29:AD37" si="8">IF(L29="","",ROUND(V29/60000,5))</f>
        <v/>
      </c>
      <c r="AE29" s="223"/>
      <c r="AF29" s="223"/>
      <c r="AG29" s="223"/>
      <c r="AH29" s="223"/>
      <c r="AI29" s="223"/>
      <c r="AJ29" s="223"/>
      <c r="AK29" s="224"/>
      <c r="AL29" s="222" t="str">
        <f t="shared" ref="AL29:AL37" si="9">IF(L29="","",ROUND(3.14/4*((L29/1000)^2),5))</f>
        <v/>
      </c>
      <c r="AM29" s="223"/>
      <c r="AN29" s="223"/>
      <c r="AO29" s="223"/>
      <c r="AP29" s="223"/>
      <c r="AQ29" s="223"/>
      <c r="AR29" s="223"/>
      <c r="AS29" s="224"/>
      <c r="AT29" s="276"/>
      <c r="AU29" s="277"/>
      <c r="AV29" s="277"/>
      <c r="AW29" s="277"/>
      <c r="AX29" s="277"/>
      <c r="AY29" s="277"/>
      <c r="AZ29" s="277"/>
      <c r="BA29" s="278"/>
      <c r="BB29" s="237" t="str">
        <f t="shared" ref="BB29:BB37" si="10">IF(L29="","",ROUNDUP(10.666*110^-1.85*(L29/1000)^-4.87*AD29^1.85*AT29,2))</f>
        <v/>
      </c>
      <c r="BC29" s="238"/>
      <c r="BD29" s="238"/>
      <c r="BE29" s="238"/>
      <c r="BF29" s="238"/>
      <c r="BG29" s="238"/>
      <c r="BH29" s="238"/>
      <c r="BI29" s="239"/>
      <c r="BJ29" s="215"/>
      <c r="BK29" s="216"/>
      <c r="BL29" s="216"/>
      <c r="BM29" s="216"/>
      <c r="BN29" s="216"/>
      <c r="BO29" s="216"/>
      <c r="BP29" s="216"/>
      <c r="BQ29" s="216"/>
      <c r="BR29" s="216"/>
      <c r="BS29" s="217"/>
    </row>
    <row r="30" spans="1:74" s="56" customFormat="1" ht="24" customHeight="1">
      <c r="A30" s="288"/>
      <c r="B30" s="289"/>
      <c r="C30" s="290"/>
      <c r="D30" s="234"/>
      <c r="E30" s="234"/>
      <c r="F30" s="234"/>
      <c r="G30" s="235" t="s">
        <v>94</v>
      </c>
      <c r="H30" s="235"/>
      <c r="I30" s="234"/>
      <c r="J30" s="234"/>
      <c r="K30" s="236"/>
      <c r="L30" s="246"/>
      <c r="M30" s="234"/>
      <c r="N30" s="234"/>
      <c r="O30" s="234"/>
      <c r="P30" s="236"/>
      <c r="Q30" s="246"/>
      <c r="R30" s="234"/>
      <c r="S30" s="234"/>
      <c r="T30" s="234"/>
      <c r="U30" s="236"/>
      <c r="V30" s="261" t="str">
        <f t="shared" si="7"/>
        <v/>
      </c>
      <c r="W30" s="262"/>
      <c r="X30" s="262"/>
      <c r="Y30" s="262"/>
      <c r="Z30" s="262"/>
      <c r="AA30" s="262"/>
      <c r="AB30" s="262"/>
      <c r="AC30" s="263"/>
      <c r="AD30" s="222" t="str">
        <f t="shared" si="8"/>
        <v/>
      </c>
      <c r="AE30" s="223"/>
      <c r="AF30" s="223"/>
      <c r="AG30" s="223"/>
      <c r="AH30" s="223"/>
      <c r="AI30" s="223"/>
      <c r="AJ30" s="223"/>
      <c r="AK30" s="224"/>
      <c r="AL30" s="222" t="str">
        <f t="shared" si="9"/>
        <v/>
      </c>
      <c r="AM30" s="223"/>
      <c r="AN30" s="223"/>
      <c r="AO30" s="223"/>
      <c r="AP30" s="223"/>
      <c r="AQ30" s="223"/>
      <c r="AR30" s="223"/>
      <c r="AS30" s="224"/>
      <c r="AT30" s="246"/>
      <c r="AU30" s="234"/>
      <c r="AV30" s="234"/>
      <c r="AW30" s="234"/>
      <c r="AX30" s="234"/>
      <c r="AY30" s="234"/>
      <c r="AZ30" s="234"/>
      <c r="BA30" s="236"/>
      <c r="BB30" s="237" t="str">
        <f t="shared" si="10"/>
        <v/>
      </c>
      <c r="BC30" s="238"/>
      <c r="BD30" s="238"/>
      <c r="BE30" s="238"/>
      <c r="BF30" s="238"/>
      <c r="BG30" s="238"/>
      <c r="BH30" s="238"/>
      <c r="BI30" s="239"/>
      <c r="BJ30" s="215"/>
      <c r="BK30" s="216"/>
      <c r="BL30" s="216"/>
      <c r="BM30" s="216"/>
      <c r="BN30" s="216"/>
      <c r="BO30" s="216"/>
      <c r="BP30" s="216"/>
      <c r="BQ30" s="216"/>
      <c r="BR30" s="216"/>
      <c r="BS30" s="217"/>
    </row>
    <row r="31" spans="1:74" s="56" customFormat="1" ht="24" customHeight="1">
      <c r="A31" s="288"/>
      <c r="B31" s="289"/>
      <c r="C31" s="290"/>
      <c r="D31" s="234"/>
      <c r="E31" s="234"/>
      <c r="F31" s="234"/>
      <c r="G31" s="235" t="s">
        <v>94</v>
      </c>
      <c r="H31" s="235"/>
      <c r="I31" s="234"/>
      <c r="J31" s="234"/>
      <c r="K31" s="236"/>
      <c r="L31" s="246"/>
      <c r="M31" s="234"/>
      <c r="N31" s="234"/>
      <c r="O31" s="234"/>
      <c r="P31" s="236"/>
      <c r="Q31" s="246"/>
      <c r="R31" s="234"/>
      <c r="S31" s="234"/>
      <c r="T31" s="234"/>
      <c r="U31" s="236"/>
      <c r="V31" s="261" t="str">
        <f t="shared" si="7"/>
        <v/>
      </c>
      <c r="W31" s="262"/>
      <c r="X31" s="262"/>
      <c r="Y31" s="262"/>
      <c r="Z31" s="262"/>
      <c r="AA31" s="262"/>
      <c r="AB31" s="262"/>
      <c r="AC31" s="263"/>
      <c r="AD31" s="222" t="str">
        <f t="shared" si="8"/>
        <v/>
      </c>
      <c r="AE31" s="223"/>
      <c r="AF31" s="223"/>
      <c r="AG31" s="223"/>
      <c r="AH31" s="223"/>
      <c r="AI31" s="223"/>
      <c r="AJ31" s="223"/>
      <c r="AK31" s="224"/>
      <c r="AL31" s="222" t="str">
        <f t="shared" si="9"/>
        <v/>
      </c>
      <c r="AM31" s="223"/>
      <c r="AN31" s="223"/>
      <c r="AO31" s="223"/>
      <c r="AP31" s="223"/>
      <c r="AQ31" s="223"/>
      <c r="AR31" s="223"/>
      <c r="AS31" s="224"/>
      <c r="AT31" s="246"/>
      <c r="AU31" s="234"/>
      <c r="AV31" s="234"/>
      <c r="AW31" s="234"/>
      <c r="AX31" s="234"/>
      <c r="AY31" s="234"/>
      <c r="AZ31" s="234"/>
      <c r="BA31" s="236"/>
      <c r="BB31" s="237" t="str">
        <f t="shared" si="10"/>
        <v/>
      </c>
      <c r="BC31" s="238"/>
      <c r="BD31" s="238"/>
      <c r="BE31" s="238"/>
      <c r="BF31" s="238"/>
      <c r="BG31" s="238"/>
      <c r="BH31" s="238"/>
      <c r="BI31" s="239"/>
      <c r="BJ31" s="215"/>
      <c r="BK31" s="216"/>
      <c r="BL31" s="216"/>
      <c r="BM31" s="216"/>
      <c r="BN31" s="216"/>
      <c r="BO31" s="216"/>
      <c r="BP31" s="216"/>
      <c r="BQ31" s="216"/>
      <c r="BR31" s="216"/>
      <c r="BS31" s="217"/>
    </row>
    <row r="32" spans="1:74" s="56" customFormat="1" ht="24" customHeight="1">
      <c r="A32" s="288"/>
      <c r="B32" s="289"/>
      <c r="C32" s="290"/>
      <c r="D32" s="234"/>
      <c r="E32" s="234"/>
      <c r="F32" s="234"/>
      <c r="G32" s="235" t="s">
        <v>94</v>
      </c>
      <c r="H32" s="235"/>
      <c r="I32" s="234"/>
      <c r="J32" s="234"/>
      <c r="K32" s="236"/>
      <c r="L32" s="246"/>
      <c r="M32" s="234"/>
      <c r="N32" s="234"/>
      <c r="O32" s="234"/>
      <c r="P32" s="236"/>
      <c r="Q32" s="246"/>
      <c r="R32" s="234"/>
      <c r="S32" s="234"/>
      <c r="T32" s="234"/>
      <c r="U32" s="236"/>
      <c r="V32" s="261" t="str">
        <f t="shared" si="7"/>
        <v/>
      </c>
      <c r="W32" s="262"/>
      <c r="X32" s="262"/>
      <c r="Y32" s="262"/>
      <c r="Z32" s="262"/>
      <c r="AA32" s="262"/>
      <c r="AB32" s="262"/>
      <c r="AC32" s="263"/>
      <c r="AD32" s="222" t="str">
        <f t="shared" si="8"/>
        <v/>
      </c>
      <c r="AE32" s="223"/>
      <c r="AF32" s="223"/>
      <c r="AG32" s="223"/>
      <c r="AH32" s="223"/>
      <c r="AI32" s="223"/>
      <c r="AJ32" s="223"/>
      <c r="AK32" s="224"/>
      <c r="AL32" s="222" t="str">
        <f t="shared" si="9"/>
        <v/>
      </c>
      <c r="AM32" s="223"/>
      <c r="AN32" s="223"/>
      <c r="AO32" s="223"/>
      <c r="AP32" s="223"/>
      <c r="AQ32" s="223"/>
      <c r="AR32" s="223"/>
      <c r="AS32" s="224"/>
      <c r="AT32" s="228"/>
      <c r="AU32" s="229"/>
      <c r="AV32" s="229"/>
      <c r="AW32" s="229"/>
      <c r="AX32" s="229"/>
      <c r="AY32" s="229"/>
      <c r="AZ32" s="229"/>
      <c r="BA32" s="230"/>
      <c r="BB32" s="237" t="str">
        <f t="shared" si="10"/>
        <v/>
      </c>
      <c r="BC32" s="238"/>
      <c r="BD32" s="238"/>
      <c r="BE32" s="238"/>
      <c r="BF32" s="238"/>
      <c r="BG32" s="238"/>
      <c r="BH32" s="238"/>
      <c r="BI32" s="239"/>
      <c r="BJ32" s="215"/>
      <c r="BK32" s="216"/>
      <c r="BL32" s="216"/>
      <c r="BM32" s="216"/>
      <c r="BN32" s="216"/>
      <c r="BO32" s="216"/>
      <c r="BP32" s="216"/>
      <c r="BQ32" s="216"/>
      <c r="BR32" s="216"/>
      <c r="BS32" s="217"/>
    </row>
    <row r="33" spans="1:72" s="56" customFormat="1" ht="24" customHeight="1">
      <c r="A33" s="288"/>
      <c r="B33" s="289"/>
      <c r="C33" s="290"/>
      <c r="D33" s="234"/>
      <c r="E33" s="234"/>
      <c r="F33" s="234"/>
      <c r="G33" s="235" t="s">
        <v>94</v>
      </c>
      <c r="H33" s="235"/>
      <c r="I33" s="234"/>
      <c r="J33" s="234"/>
      <c r="K33" s="236"/>
      <c r="L33" s="246"/>
      <c r="M33" s="234"/>
      <c r="N33" s="234"/>
      <c r="O33" s="234"/>
      <c r="P33" s="236"/>
      <c r="Q33" s="246"/>
      <c r="R33" s="234"/>
      <c r="S33" s="234"/>
      <c r="T33" s="234"/>
      <c r="U33" s="236"/>
      <c r="V33" s="261" t="str">
        <f t="shared" si="7"/>
        <v/>
      </c>
      <c r="W33" s="262"/>
      <c r="X33" s="262"/>
      <c r="Y33" s="262"/>
      <c r="Z33" s="262"/>
      <c r="AA33" s="262"/>
      <c r="AB33" s="262"/>
      <c r="AC33" s="263"/>
      <c r="AD33" s="222" t="str">
        <f t="shared" si="8"/>
        <v/>
      </c>
      <c r="AE33" s="223"/>
      <c r="AF33" s="223"/>
      <c r="AG33" s="223"/>
      <c r="AH33" s="223"/>
      <c r="AI33" s="223"/>
      <c r="AJ33" s="223"/>
      <c r="AK33" s="224"/>
      <c r="AL33" s="222" t="str">
        <f t="shared" si="9"/>
        <v/>
      </c>
      <c r="AM33" s="223"/>
      <c r="AN33" s="223"/>
      <c r="AO33" s="223"/>
      <c r="AP33" s="223"/>
      <c r="AQ33" s="223"/>
      <c r="AR33" s="223"/>
      <c r="AS33" s="224"/>
      <c r="AT33" s="228"/>
      <c r="AU33" s="229"/>
      <c r="AV33" s="229"/>
      <c r="AW33" s="229"/>
      <c r="AX33" s="229"/>
      <c r="AY33" s="229"/>
      <c r="AZ33" s="229"/>
      <c r="BA33" s="230"/>
      <c r="BB33" s="237" t="str">
        <f t="shared" si="10"/>
        <v/>
      </c>
      <c r="BC33" s="238"/>
      <c r="BD33" s="238"/>
      <c r="BE33" s="238"/>
      <c r="BF33" s="238"/>
      <c r="BG33" s="238"/>
      <c r="BH33" s="238"/>
      <c r="BI33" s="239"/>
      <c r="BJ33" s="215"/>
      <c r="BK33" s="216"/>
      <c r="BL33" s="216"/>
      <c r="BM33" s="216"/>
      <c r="BN33" s="216"/>
      <c r="BO33" s="216"/>
      <c r="BP33" s="216"/>
      <c r="BQ33" s="216"/>
      <c r="BR33" s="216"/>
      <c r="BS33" s="217"/>
    </row>
    <row r="34" spans="1:72" s="56" customFormat="1" ht="24" customHeight="1">
      <c r="A34" s="288"/>
      <c r="B34" s="289"/>
      <c r="C34" s="290"/>
      <c r="D34" s="234"/>
      <c r="E34" s="234"/>
      <c r="F34" s="234"/>
      <c r="G34" s="235" t="s">
        <v>94</v>
      </c>
      <c r="H34" s="235"/>
      <c r="I34" s="234"/>
      <c r="J34" s="234"/>
      <c r="K34" s="236"/>
      <c r="L34" s="246"/>
      <c r="M34" s="234"/>
      <c r="N34" s="234"/>
      <c r="O34" s="234"/>
      <c r="P34" s="236"/>
      <c r="Q34" s="246"/>
      <c r="R34" s="234"/>
      <c r="S34" s="234"/>
      <c r="T34" s="234"/>
      <c r="U34" s="236"/>
      <c r="V34" s="261" t="str">
        <f t="shared" si="7"/>
        <v/>
      </c>
      <c r="W34" s="262"/>
      <c r="X34" s="262"/>
      <c r="Y34" s="262"/>
      <c r="Z34" s="262"/>
      <c r="AA34" s="262"/>
      <c r="AB34" s="262"/>
      <c r="AC34" s="263"/>
      <c r="AD34" s="222" t="str">
        <f t="shared" si="8"/>
        <v/>
      </c>
      <c r="AE34" s="223"/>
      <c r="AF34" s="223"/>
      <c r="AG34" s="223"/>
      <c r="AH34" s="223"/>
      <c r="AI34" s="223"/>
      <c r="AJ34" s="223"/>
      <c r="AK34" s="224"/>
      <c r="AL34" s="222" t="str">
        <f t="shared" si="9"/>
        <v/>
      </c>
      <c r="AM34" s="223"/>
      <c r="AN34" s="223"/>
      <c r="AO34" s="223"/>
      <c r="AP34" s="223"/>
      <c r="AQ34" s="223"/>
      <c r="AR34" s="223"/>
      <c r="AS34" s="224"/>
      <c r="AT34" s="228"/>
      <c r="AU34" s="229"/>
      <c r="AV34" s="229"/>
      <c r="AW34" s="229"/>
      <c r="AX34" s="229"/>
      <c r="AY34" s="229"/>
      <c r="AZ34" s="229"/>
      <c r="BA34" s="230"/>
      <c r="BB34" s="237" t="str">
        <f t="shared" si="10"/>
        <v/>
      </c>
      <c r="BC34" s="238"/>
      <c r="BD34" s="238"/>
      <c r="BE34" s="238"/>
      <c r="BF34" s="238"/>
      <c r="BG34" s="238"/>
      <c r="BH34" s="238"/>
      <c r="BI34" s="239"/>
      <c r="BJ34" s="215"/>
      <c r="BK34" s="216"/>
      <c r="BL34" s="216"/>
      <c r="BM34" s="216"/>
      <c r="BN34" s="216"/>
      <c r="BO34" s="216"/>
      <c r="BP34" s="216"/>
      <c r="BQ34" s="216"/>
      <c r="BR34" s="216"/>
      <c r="BS34" s="217"/>
    </row>
    <row r="35" spans="1:72" s="56" customFormat="1" ht="24" customHeight="1">
      <c r="A35" s="288"/>
      <c r="B35" s="289"/>
      <c r="C35" s="290"/>
      <c r="D35" s="234"/>
      <c r="E35" s="234"/>
      <c r="F35" s="234"/>
      <c r="G35" s="235" t="s">
        <v>94</v>
      </c>
      <c r="H35" s="235"/>
      <c r="I35" s="234"/>
      <c r="J35" s="234"/>
      <c r="K35" s="236"/>
      <c r="L35" s="246"/>
      <c r="M35" s="234"/>
      <c r="N35" s="234"/>
      <c r="O35" s="234"/>
      <c r="P35" s="236"/>
      <c r="Q35" s="246"/>
      <c r="R35" s="234"/>
      <c r="S35" s="234"/>
      <c r="T35" s="234"/>
      <c r="U35" s="236"/>
      <c r="V35" s="261" t="str">
        <f t="shared" si="7"/>
        <v/>
      </c>
      <c r="W35" s="262"/>
      <c r="X35" s="262"/>
      <c r="Y35" s="262"/>
      <c r="Z35" s="262"/>
      <c r="AA35" s="262"/>
      <c r="AB35" s="262"/>
      <c r="AC35" s="263"/>
      <c r="AD35" s="222" t="str">
        <f t="shared" si="8"/>
        <v/>
      </c>
      <c r="AE35" s="223"/>
      <c r="AF35" s="223"/>
      <c r="AG35" s="223"/>
      <c r="AH35" s="223"/>
      <c r="AI35" s="223"/>
      <c r="AJ35" s="223"/>
      <c r="AK35" s="224"/>
      <c r="AL35" s="222" t="str">
        <f t="shared" si="9"/>
        <v/>
      </c>
      <c r="AM35" s="223"/>
      <c r="AN35" s="223"/>
      <c r="AO35" s="223"/>
      <c r="AP35" s="223"/>
      <c r="AQ35" s="223"/>
      <c r="AR35" s="223"/>
      <c r="AS35" s="224"/>
      <c r="AT35" s="228"/>
      <c r="AU35" s="229"/>
      <c r="AV35" s="229"/>
      <c r="AW35" s="229"/>
      <c r="AX35" s="229"/>
      <c r="AY35" s="229"/>
      <c r="AZ35" s="229"/>
      <c r="BA35" s="230"/>
      <c r="BB35" s="237" t="str">
        <f t="shared" si="10"/>
        <v/>
      </c>
      <c r="BC35" s="238"/>
      <c r="BD35" s="238"/>
      <c r="BE35" s="238"/>
      <c r="BF35" s="238"/>
      <c r="BG35" s="238"/>
      <c r="BH35" s="238"/>
      <c r="BI35" s="239"/>
      <c r="BJ35" s="215"/>
      <c r="BK35" s="216"/>
      <c r="BL35" s="216"/>
      <c r="BM35" s="216"/>
      <c r="BN35" s="216"/>
      <c r="BO35" s="216"/>
      <c r="BP35" s="216"/>
      <c r="BQ35" s="216"/>
      <c r="BR35" s="216"/>
      <c r="BS35" s="217"/>
    </row>
    <row r="36" spans="1:72" s="56" customFormat="1" ht="24" customHeight="1">
      <c r="A36" s="288"/>
      <c r="B36" s="289"/>
      <c r="C36" s="290"/>
      <c r="D36" s="234"/>
      <c r="E36" s="234"/>
      <c r="F36" s="234"/>
      <c r="G36" s="235" t="s">
        <v>94</v>
      </c>
      <c r="H36" s="235"/>
      <c r="I36" s="234"/>
      <c r="J36" s="234"/>
      <c r="K36" s="236"/>
      <c r="L36" s="246"/>
      <c r="M36" s="234"/>
      <c r="N36" s="234"/>
      <c r="O36" s="234"/>
      <c r="P36" s="236"/>
      <c r="Q36" s="246"/>
      <c r="R36" s="234"/>
      <c r="S36" s="234"/>
      <c r="T36" s="234"/>
      <c r="U36" s="236"/>
      <c r="V36" s="261" t="str">
        <f t="shared" si="7"/>
        <v/>
      </c>
      <c r="W36" s="262"/>
      <c r="X36" s="262"/>
      <c r="Y36" s="262"/>
      <c r="Z36" s="262"/>
      <c r="AA36" s="262"/>
      <c r="AB36" s="262"/>
      <c r="AC36" s="263"/>
      <c r="AD36" s="222" t="str">
        <f t="shared" si="8"/>
        <v/>
      </c>
      <c r="AE36" s="223"/>
      <c r="AF36" s="223"/>
      <c r="AG36" s="223"/>
      <c r="AH36" s="223"/>
      <c r="AI36" s="223"/>
      <c r="AJ36" s="223"/>
      <c r="AK36" s="224"/>
      <c r="AL36" s="222" t="str">
        <f t="shared" si="9"/>
        <v/>
      </c>
      <c r="AM36" s="223"/>
      <c r="AN36" s="223"/>
      <c r="AO36" s="223"/>
      <c r="AP36" s="223"/>
      <c r="AQ36" s="223"/>
      <c r="AR36" s="223"/>
      <c r="AS36" s="224"/>
      <c r="AT36" s="228"/>
      <c r="AU36" s="229"/>
      <c r="AV36" s="229"/>
      <c r="AW36" s="229"/>
      <c r="AX36" s="229"/>
      <c r="AY36" s="229"/>
      <c r="AZ36" s="229"/>
      <c r="BA36" s="230"/>
      <c r="BB36" s="237" t="str">
        <f t="shared" si="10"/>
        <v/>
      </c>
      <c r="BC36" s="238"/>
      <c r="BD36" s="238"/>
      <c r="BE36" s="238"/>
      <c r="BF36" s="238"/>
      <c r="BG36" s="238"/>
      <c r="BH36" s="238"/>
      <c r="BI36" s="239"/>
      <c r="BJ36" s="215"/>
      <c r="BK36" s="216"/>
      <c r="BL36" s="216"/>
      <c r="BM36" s="216"/>
      <c r="BN36" s="216"/>
      <c r="BO36" s="216"/>
      <c r="BP36" s="216"/>
      <c r="BQ36" s="216"/>
      <c r="BR36" s="216"/>
      <c r="BS36" s="217"/>
    </row>
    <row r="37" spans="1:72" s="56" customFormat="1" ht="24" customHeight="1">
      <c r="A37" s="288"/>
      <c r="B37" s="289"/>
      <c r="C37" s="290"/>
      <c r="D37" s="234"/>
      <c r="E37" s="234"/>
      <c r="F37" s="234"/>
      <c r="G37" s="235" t="s">
        <v>94</v>
      </c>
      <c r="H37" s="235"/>
      <c r="I37" s="234"/>
      <c r="J37" s="234"/>
      <c r="K37" s="236"/>
      <c r="L37" s="246"/>
      <c r="M37" s="234"/>
      <c r="N37" s="234"/>
      <c r="O37" s="234"/>
      <c r="P37" s="236"/>
      <c r="Q37" s="246"/>
      <c r="R37" s="234"/>
      <c r="S37" s="234"/>
      <c r="T37" s="234"/>
      <c r="U37" s="236"/>
      <c r="V37" s="261" t="str">
        <f>IF(L37="","",ROUNDUP(IF(Q37&lt;10,$BI$4*POWER(Q37,$BQ$4),$BI$5*POWER(Q37,$BQ$5)),1))</f>
        <v/>
      </c>
      <c r="W37" s="262"/>
      <c r="X37" s="262"/>
      <c r="Y37" s="262"/>
      <c r="Z37" s="262"/>
      <c r="AA37" s="262"/>
      <c r="AB37" s="262"/>
      <c r="AC37" s="263"/>
      <c r="AD37" s="222" t="str">
        <f t="shared" si="8"/>
        <v/>
      </c>
      <c r="AE37" s="223"/>
      <c r="AF37" s="223"/>
      <c r="AG37" s="223"/>
      <c r="AH37" s="223"/>
      <c r="AI37" s="223"/>
      <c r="AJ37" s="223"/>
      <c r="AK37" s="224"/>
      <c r="AL37" s="222" t="str">
        <f t="shared" si="9"/>
        <v/>
      </c>
      <c r="AM37" s="223"/>
      <c r="AN37" s="223"/>
      <c r="AO37" s="223"/>
      <c r="AP37" s="223"/>
      <c r="AQ37" s="223"/>
      <c r="AR37" s="223"/>
      <c r="AS37" s="224"/>
      <c r="AT37" s="228"/>
      <c r="AU37" s="229"/>
      <c r="AV37" s="229"/>
      <c r="AW37" s="229"/>
      <c r="AX37" s="229"/>
      <c r="AY37" s="229"/>
      <c r="AZ37" s="229"/>
      <c r="BA37" s="230"/>
      <c r="BB37" s="237" t="str">
        <f t="shared" si="10"/>
        <v/>
      </c>
      <c r="BC37" s="238"/>
      <c r="BD37" s="238"/>
      <c r="BE37" s="238"/>
      <c r="BF37" s="238"/>
      <c r="BG37" s="238"/>
      <c r="BH37" s="238"/>
      <c r="BI37" s="239"/>
      <c r="BJ37" s="215"/>
      <c r="BK37" s="216"/>
      <c r="BL37" s="216"/>
      <c r="BM37" s="216"/>
      <c r="BN37" s="216"/>
      <c r="BO37" s="216"/>
      <c r="BP37" s="216"/>
      <c r="BQ37" s="216"/>
      <c r="BR37" s="216"/>
      <c r="BS37" s="217"/>
    </row>
    <row r="38" spans="1:72" s="56" customFormat="1" ht="24" customHeight="1">
      <c r="A38" s="288"/>
      <c r="B38" s="289"/>
      <c r="C38" s="290"/>
      <c r="D38" s="231" t="s">
        <v>109</v>
      </c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2"/>
      <c r="AO38" s="232"/>
      <c r="AP38" s="232"/>
      <c r="AQ38" s="232"/>
      <c r="AR38" s="232"/>
      <c r="AS38" s="232"/>
      <c r="AT38" s="232"/>
      <c r="AU38" s="232"/>
      <c r="AV38" s="232"/>
      <c r="AW38" s="232"/>
      <c r="AX38" s="232"/>
      <c r="AY38" s="232"/>
      <c r="AZ38" s="232"/>
      <c r="BA38" s="233"/>
      <c r="BB38" s="225" t="str">
        <f>IF(L28="","",ROUND(SUM(BB28:BI37),1))</f>
        <v/>
      </c>
      <c r="BC38" s="226"/>
      <c r="BD38" s="226"/>
      <c r="BE38" s="226"/>
      <c r="BF38" s="226"/>
      <c r="BG38" s="226"/>
      <c r="BH38" s="226"/>
      <c r="BI38" s="227"/>
      <c r="BJ38" s="218"/>
      <c r="BK38" s="219"/>
      <c r="BL38" s="219"/>
      <c r="BM38" s="219"/>
      <c r="BN38" s="219"/>
      <c r="BO38" s="219"/>
      <c r="BP38" s="219"/>
      <c r="BQ38" s="219"/>
      <c r="BR38" s="219"/>
      <c r="BS38" s="220"/>
    </row>
    <row r="39" spans="1:72" s="53" customFormat="1" ht="24" customHeight="1">
      <c r="A39" s="288"/>
      <c r="B39" s="289"/>
      <c r="C39" s="290"/>
      <c r="D39" s="78" t="s">
        <v>124</v>
      </c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69"/>
      <c r="AZ39" s="80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81"/>
      <c r="BT39" s="70"/>
    </row>
    <row r="40" spans="1:72" s="53" customFormat="1" ht="24" customHeight="1">
      <c r="A40" s="288"/>
      <c r="B40" s="289"/>
      <c r="C40" s="290"/>
      <c r="D40" s="67" t="s">
        <v>125</v>
      </c>
      <c r="E40" s="57"/>
      <c r="F40" s="72"/>
      <c r="G40" s="72"/>
      <c r="H40" s="72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9"/>
      <c r="AP40" s="73"/>
      <c r="AQ40" s="65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82"/>
    </row>
    <row r="41" spans="1:72" s="53" customFormat="1" ht="24" customHeight="1">
      <c r="A41" s="288"/>
      <c r="B41" s="289"/>
      <c r="C41" s="290"/>
      <c r="D41" s="67"/>
      <c r="E41" s="57"/>
      <c r="F41" s="72"/>
      <c r="G41" s="72"/>
      <c r="H41" s="72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9"/>
      <c r="AP41" s="73"/>
      <c r="AQ41" s="65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82"/>
    </row>
    <row r="42" spans="1:72" s="53" customFormat="1" ht="24" customHeight="1">
      <c r="A42" s="288"/>
      <c r="B42" s="289"/>
      <c r="C42" s="290"/>
      <c r="D42" s="67" t="s">
        <v>115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 t="s">
        <v>134</v>
      </c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8"/>
      <c r="AQ42" s="58"/>
      <c r="AR42" s="57"/>
      <c r="AS42" s="57"/>
      <c r="AT42" s="57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82"/>
    </row>
    <row r="43" spans="1:72" s="53" customFormat="1" ht="24" customHeight="1">
      <c r="A43" s="288"/>
      <c r="B43" s="289"/>
      <c r="C43" s="290"/>
      <c r="D43" s="67" t="s">
        <v>126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 t="s">
        <v>135</v>
      </c>
      <c r="X43" s="57"/>
      <c r="Y43" s="57"/>
      <c r="Z43" s="57"/>
      <c r="AA43" s="57"/>
      <c r="AB43" s="57"/>
      <c r="AC43" s="58"/>
      <c r="AD43" s="58"/>
      <c r="AE43" s="58"/>
      <c r="AF43" s="57"/>
      <c r="AG43" s="57"/>
      <c r="AH43" s="57"/>
      <c r="AI43" s="58"/>
      <c r="AJ43" s="58"/>
      <c r="AK43" s="58"/>
      <c r="AL43" s="58"/>
      <c r="AM43" s="58"/>
      <c r="AN43" s="58"/>
      <c r="AO43" s="58"/>
      <c r="AP43" s="58"/>
      <c r="AQ43" s="58"/>
      <c r="AR43" s="57"/>
      <c r="AS43" s="57"/>
      <c r="AT43" s="57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57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82"/>
    </row>
    <row r="44" spans="1:72" s="53" customFormat="1" ht="24" customHeight="1">
      <c r="A44" s="288"/>
      <c r="B44" s="289"/>
      <c r="C44" s="290"/>
      <c r="D44" s="67" t="s">
        <v>92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8"/>
      <c r="AD44" s="58"/>
      <c r="AE44" s="58"/>
      <c r="AF44" s="57"/>
      <c r="AG44" s="57"/>
      <c r="AH44" s="57"/>
      <c r="AI44" s="58"/>
      <c r="AJ44" s="58"/>
      <c r="AK44" s="58"/>
      <c r="AL44" s="58"/>
      <c r="AM44" s="58"/>
      <c r="AN44" s="58"/>
      <c r="AO44" s="58"/>
      <c r="AP44" s="58"/>
      <c r="AQ44" s="58"/>
      <c r="AR44" s="57"/>
      <c r="AS44" s="57"/>
      <c r="AT44" s="57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57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82"/>
    </row>
    <row r="45" spans="1:72" s="53" customFormat="1" ht="12" customHeight="1" thickBot="1">
      <c r="A45" s="93"/>
      <c r="B45" s="66"/>
      <c r="C45" s="66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91"/>
      <c r="U45" s="91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92"/>
      <c r="AH45" s="92"/>
      <c r="AI45" s="92"/>
      <c r="AJ45" s="92"/>
      <c r="AK45" s="60"/>
      <c r="AL45" s="60"/>
      <c r="AM45" s="60"/>
      <c r="AN45" s="60"/>
      <c r="AO45" s="60"/>
      <c r="AP45" s="63"/>
      <c r="AQ45" s="63"/>
      <c r="AR45" s="63"/>
      <c r="AS45" s="60"/>
      <c r="AT45" s="60"/>
      <c r="AU45" s="60"/>
      <c r="AV45" s="63"/>
      <c r="AW45" s="63"/>
      <c r="AX45" s="63"/>
      <c r="AY45" s="77"/>
      <c r="AZ45" s="77"/>
      <c r="BA45" s="77"/>
      <c r="BB45" s="77"/>
      <c r="BC45" s="77"/>
      <c r="BD45" s="77"/>
      <c r="BE45" s="60"/>
      <c r="BF45" s="60"/>
      <c r="BG45" s="60"/>
      <c r="BH45" s="60"/>
      <c r="BI45" s="60"/>
      <c r="BJ45" s="60"/>
      <c r="BK45" s="79"/>
      <c r="BL45" s="79"/>
      <c r="BM45" s="79"/>
      <c r="BN45" s="79"/>
      <c r="BO45" s="79"/>
      <c r="BP45" s="79"/>
      <c r="BQ45" s="79"/>
      <c r="BR45" s="79"/>
      <c r="BS45" s="81"/>
    </row>
    <row r="46" spans="1:72" ht="24" customHeight="1" thickBot="1">
      <c r="A46" s="94" t="s">
        <v>161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221" t="s">
        <v>116</v>
      </c>
      <c r="AS46" s="221"/>
      <c r="AT46" s="253" t="str">
        <f>IF(BN18="","",BN18)</f>
        <v/>
      </c>
      <c r="AU46" s="253"/>
      <c r="AV46" s="253"/>
      <c r="AW46" s="253"/>
      <c r="AX46" s="253"/>
      <c r="AY46" s="254" t="s">
        <v>130</v>
      </c>
      <c r="AZ46" s="254"/>
      <c r="BA46" s="254" t="s">
        <v>117</v>
      </c>
      <c r="BB46" s="254"/>
      <c r="BC46" s="253">
        <f>IF(D28="",0,BB38)</f>
        <v>0</v>
      </c>
      <c r="BD46" s="253"/>
      <c r="BE46" s="253"/>
      <c r="BF46" s="253"/>
      <c r="BG46" s="253"/>
      <c r="BH46" s="254" t="s">
        <v>130</v>
      </c>
      <c r="BI46" s="254"/>
      <c r="BJ46" s="221" t="s">
        <v>116</v>
      </c>
      <c r="BK46" s="221"/>
      <c r="BL46" s="208" t="str">
        <f>IF(AT46="","",AT46+BC46)</f>
        <v/>
      </c>
      <c r="BM46" s="209"/>
      <c r="BN46" s="209"/>
      <c r="BO46" s="209"/>
      <c r="BP46" s="209"/>
      <c r="BQ46" s="210" t="s">
        <v>130</v>
      </c>
      <c r="BR46" s="211"/>
      <c r="BS46" s="95"/>
    </row>
    <row r="47" spans="1:72" ht="12" customHeight="1" thickBot="1">
      <c r="A47" s="41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3"/>
    </row>
  </sheetData>
  <sheetProtection sheet="1" objects="1" scenarios="1"/>
  <mergeCells count="343">
    <mergeCell ref="A3:BS3"/>
    <mergeCell ref="BI4:BJ4"/>
    <mergeCell ref="BK4:BM4"/>
    <mergeCell ref="BN4:BP4"/>
    <mergeCell ref="BQ4:BR4"/>
    <mergeCell ref="D20:E21"/>
    <mergeCell ref="N20:O21"/>
    <mergeCell ref="BN5:BP5"/>
    <mergeCell ref="BQ5:BR5"/>
    <mergeCell ref="BG4:BH4"/>
    <mergeCell ref="BG5:BH5"/>
    <mergeCell ref="BI5:BJ5"/>
    <mergeCell ref="BK5:BM5"/>
    <mergeCell ref="G8:H8"/>
    <mergeCell ref="I8:K8"/>
    <mergeCell ref="L6:O6"/>
    <mergeCell ref="AI20:AJ20"/>
    <mergeCell ref="AB20:AC20"/>
    <mergeCell ref="F20:H21"/>
    <mergeCell ref="I20:M21"/>
    <mergeCell ref="P20:T20"/>
    <mergeCell ref="AY4:BF4"/>
    <mergeCell ref="BN6:BS7"/>
    <mergeCell ref="AH10:AK10"/>
    <mergeCell ref="AM4:AX4"/>
    <mergeCell ref="AP8:AS8"/>
    <mergeCell ref="AT8:AW8"/>
    <mergeCell ref="AX8:BA8"/>
    <mergeCell ref="AT9:AW9"/>
    <mergeCell ref="AX9:BA9"/>
    <mergeCell ref="BB9:BE9"/>
    <mergeCell ref="BF9:BI9"/>
    <mergeCell ref="AE4:AL5"/>
    <mergeCell ref="AH7:AK7"/>
    <mergeCell ref="AL7:AO7"/>
    <mergeCell ref="AP7:AS7"/>
    <mergeCell ref="AT7:AW7"/>
    <mergeCell ref="AX7:BA7"/>
    <mergeCell ref="BB7:BE7"/>
    <mergeCell ref="BF7:BI7"/>
    <mergeCell ref="AH9:AK9"/>
    <mergeCell ref="AH8:AK8"/>
    <mergeCell ref="BN8:BS8"/>
    <mergeCell ref="BN9:BS9"/>
    <mergeCell ref="BN10:BS10"/>
    <mergeCell ref="BN11:BS11"/>
    <mergeCell ref="AH6:BM6"/>
    <mergeCell ref="AL9:AO9"/>
    <mergeCell ref="AP9:AS9"/>
    <mergeCell ref="AY5:BF5"/>
    <mergeCell ref="AM5:AX5"/>
    <mergeCell ref="BJ7:BM7"/>
    <mergeCell ref="BJ10:BM10"/>
    <mergeCell ref="AX10:BA10"/>
    <mergeCell ref="BB10:BE10"/>
    <mergeCell ref="BF10:BI10"/>
    <mergeCell ref="AP10:AS10"/>
    <mergeCell ref="AT10:AW10"/>
    <mergeCell ref="BJ9:BM9"/>
    <mergeCell ref="AL11:AO11"/>
    <mergeCell ref="AL12:AO12"/>
    <mergeCell ref="AL14:AO14"/>
    <mergeCell ref="AL16:AO16"/>
    <mergeCell ref="BB8:BE8"/>
    <mergeCell ref="BF8:BI8"/>
    <mergeCell ref="AX11:BA11"/>
    <mergeCell ref="BB11:BE11"/>
    <mergeCell ref="BF11:BI11"/>
    <mergeCell ref="AP12:AS12"/>
    <mergeCell ref="AT12:AW12"/>
    <mergeCell ref="AL10:AO10"/>
    <mergeCell ref="AL13:AO13"/>
    <mergeCell ref="AL15:AO15"/>
    <mergeCell ref="AP15:AS15"/>
    <mergeCell ref="AT15:AW15"/>
    <mergeCell ref="AX15:BA15"/>
    <mergeCell ref="BN18:BS18"/>
    <mergeCell ref="BJ14:BM14"/>
    <mergeCell ref="BJ15:BM15"/>
    <mergeCell ref="AH11:AK11"/>
    <mergeCell ref="AH12:AK12"/>
    <mergeCell ref="D6:K7"/>
    <mergeCell ref="L7:O7"/>
    <mergeCell ref="P7:S7"/>
    <mergeCell ref="T6:Z6"/>
    <mergeCell ref="T7:Z7"/>
    <mergeCell ref="T8:Z8"/>
    <mergeCell ref="AA7:AG7"/>
    <mergeCell ref="AA8:AG8"/>
    <mergeCell ref="AA6:AG6"/>
    <mergeCell ref="L8:O8"/>
    <mergeCell ref="P6:S6"/>
    <mergeCell ref="P8:S8"/>
    <mergeCell ref="D8:F8"/>
    <mergeCell ref="D13:F13"/>
    <mergeCell ref="G13:H13"/>
    <mergeCell ref="I13:K13"/>
    <mergeCell ref="L13:O13"/>
    <mergeCell ref="D14:F14"/>
    <mergeCell ref="AL8:AO8"/>
    <mergeCell ref="BN17:BS17"/>
    <mergeCell ref="BN13:BS13"/>
    <mergeCell ref="BN14:BS14"/>
    <mergeCell ref="AH15:AK15"/>
    <mergeCell ref="AH16:AK16"/>
    <mergeCell ref="AH17:AK17"/>
    <mergeCell ref="AP14:AS14"/>
    <mergeCell ref="AT14:AW14"/>
    <mergeCell ref="AX14:BA14"/>
    <mergeCell ref="BB14:BE14"/>
    <mergeCell ref="BF14:BI14"/>
    <mergeCell ref="BN16:BS16"/>
    <mergeCell ref="BN15:BS15"/>
    <mergeCell ref="BJ11:BM11"/>
    <mergeCell ref="BJ12:BM12"/>
    <mergeCell ref="BJ13:BM13"/>
    <mergeCell ref="AA17:AG17"/>
    <mergeCell ref="BJ17:BM17"/>
    <mergeCell ref="AP16:AS16"/>
    <mergeCell ref="D16:F16"/>
    <mergeCell ref="G16:H16"/>
    <mergeCell ref="I16:K16"/>
    <mergeCell ref="L16:O16"/>
    <mergeCell ref="P16:S16"/>
    <mergeCell ref="T16:Z16"/>
    <mergeCell ref="AA16:AG16"/>
    <mergeCell ref="BJ16:BM16"/>
    <mergeCell ref="AT16:AW16"/>
    <mergeCell ref="AX16:BA16"/>
    <mergeCell ref="BB16:BE16"/>
    <mergeCell ref="BF16:BI16"/>
    <mergeCell ref="AP17:AS17"/>
    <mergeCell ref="AT17:AW17"/>
    <mergeCell ref="AX17:BA17"/>
    <mergeCell ref="BB17:BE17"/>
    <mergeCell ref="I17:K17"/>
    <mergeCell ref="I14:K14"/>
    <mergeCell ref="P11:S11"/>
    <mergeCell ref="T11:Z11"/>
    <mergeCell ref="AA11:AG11"/>
    <mergeCell ref="D9:F9"/>
    <mergeCell ref="G9:H9"/>
    <mergeCell ref="I9:K9"/>
    <mergeCell ref="L9:O9"/>
    <mergeCell ref="P9:S9"/>
    <mergeCell ref="T9:Z9"/>
    <mergeCell ref="AA9:AG9"/>
    <mergeCell ref="AA10:AG10"/>
    <mergeCell ref="BN12:BS12"/>
    <mergeCell ref="AP11:AS11"/>
    <mergeCell ref="AT11:AW11"/>
    <mergeCell ref="G14:H14"/>
    <mergeCell ref="L17:O17"/>
    <mergeCell ref="P17:S17"/>
    <mergeCell ref="T17:Z17"/>
    <mergeCell ref="A6:C25"/>
    <mergeCell ref="D10:F10"/>
    <mergeCell ref="G10:H10"/>
    <mergeCell ref="I10:K10"/>
    <mergeCell ref="L10:O10"/>
    <mergeCell ref="P10:S10"/>
    <mergeCell ref="T10:Z10"/>
    <mergeCell ref="D15:F15"/>
    <mergeCell ref="G15:H15"/>
    <mergeCell ref="I15:K15"/>
    <mergeCell ref="L15:O15"/>
    <mergeCell ref="P15:S15"/>
    <mergeCell ref="T15:Z15"/>
    <mergeCell ref="D12:F12"/>
    <mergeCell ref="G12:H12"/>
    <mergeCell ref="I12:K12"/>
    <mergeCell ref="D11:F11"/>
    <mergeCell ref="BJ8:BM8"/>
    <mergeCell ref="G29:H29"/>
    <mergeCell ref="I29:K29"/>
    <mergeCell ref="A26:C44"/>
    <mergeCell ref="D26:K27"/>
    <mergeCell ref="D28:F28"/>
    <mergeCell ref="G28:H28"/>
    <mergeCell ref="I28:K28"/>
    <mergeCell ref="D32:F32"/>
    <mergeCell ref="G32:H32"/>
    <mergeCell ref="I32:K32"/>
    <mergeCell ref="D31:F31"/>
    <mergeCell ref="G31:H31"/>
    <mergeCell ref="I31:K31"/>
    <mergeCell ref="D34:F34"/>
    <mergeCell ref="G34:H34"/>
    <mergeCell ref="D30:F30"/>
    <mergeCell ref="G30:H30"/>
    <mergeCell ref="I30:K30"/>
    <mergeCell ref="I34:K34"/>
    <mergeCell ref="AA12:AG12"/>
    <mergeCell ref="G11:H11"/>
    <mergeCell ref="I11:K11"/>
    <mergeCell ref="L11:O11"/>
    <mergeCell ref="I36:K36"/>
    <mergeCell ref="AL33:AS33"/>
    <mergeCell ref="V33:AC33"/>
    <mergeCell ref="Q33:U33"/>
    <mergeCell ref="L33:P33"/>
    <mergeCell ref="L12:O12"/>
    <mergeCell ref="P12:S12"/>
    <mergeCell ref="T12:Z12"/>
    <mergeCell ref="D18:BM18"/>
    <mergeCell ref="D17:F17"/>
    <mergeCell ref="L14:O14"/>
    <mergeCell ref="P14:S14"/>
    <mergeCell ref="T14:Z14"/>
    <mergeCell ref="AA14:AG14"/>
    <mergeCell ref="P13:S13"/>
    <mergeCell ref="T13:Z13"/>
    <mergeCell ref="AA13:AG13"/>
    <mergeCell ref="D22:S22"/>
    <mergeCell ref="G17:H17"/>
    <mergeCell ref="D35:F35"/>
    <mergeCell ref="G35:H35"/>
    <mergeCell ref="I35:K35"/>
    <mergeCell ref="V34:AC34"/>
    <mergeCell ref="AL34:AS34"/>
    <mergeCell ref="L26:P26"/>
    <mergeCell ref="L27:P27"/>
    <mergeCell ref="L28:P28"/>
    <mergeCell ref="L29:P29"/>
    <mergeCell ref="L30:P30"/>
    <mergeCell ref="L31:P31"/>
    <mergeCell ref="L32:P32"/>
    <mergeCell ref="V27:AC27"/>
    <mergeCell ref="V28:AC28"/>
    <mergeCell ref="V29:AC29"/>
    <mergeCell ref="V30:AC30"/>
    <mergeCell ref="V31:AC31"/>
    <mergeCell ref="V32:AC32"/>
    <mergeCell ref="D33:F33"/>
    <mergeCell ref="G33:H33"/>
    <mergeCell ref="I33:K33"/>
    <mergeCell ref="D29:F29"/>
    <mergeCell ref="BB36:BI36"/>
    <mergeCell ref="BB37:BI37"/>
    <mergeCell ref="Q35:U35"/>
    <mergeCell ref="Q36:U36"/>
    <mergeCell ref="Q37:U37"/>
    <mergeCell ref="L34:P34"/>
    <mergeCell ref="AD34:AK34"/>
    <mergeCell ref="L36:P36"/>
    <mergeCell ref="L37:P37"/>
    <mergeCell ref="Q34:U34"/>
    <mergeCell ref="L35:P35"/>
    <mergeCell ref="AD35:AK35"/>
    <mergeCell ref="AD36:AK36"/>
    <mergeCell ref="BF12:BI12"/>
    <mergeCell ref="AP13:AS13"/>
    <mergeCell ref="AT13:AW13"/>
    <mergeCell ref="AX13:BA13"/>
    <mergeCell ref="BB13:BE13"/>
    <mergeCell ref="BF13:BI13"/>
    <mergeCell ref="Q28:U28"/>
    <mergeCell ref="Q29:U29"/>
    <mergeCell ref="Q30:U30"/>
    <mergeCell ref="BF17:BI17"/>
    <mergeCell ref="BF15:BI15"/>
    <mergeCell ref="AX12:BA12"/>
    <mergeCell ref="BB12:BE12"/>
    <mergeCell ref="U20:V20"/>
    <mergeCell ref="W20:AA20"/>
    <mergeCell ref="AD20:AE20"/>
    <mergeCell ref="P21:AE21"/>
    <mergeCell ref="AF20:AH21"/>
    <mergeCell ref="AI21:AJ21"/>
    <mergeCell ref="V26:AC26"/>
    <mergeCell ref="AT28:BA28"/>
    <mergeCell ref="AT29:BA29"/>
    <mergeCell ref="AT30:BA30"/>
    <mergeCell ref="AM20:AN20"/>
    <mergeCell ref="AD29:AK29"/>
    <mergeCell ref="AD30:AK30"/>
    <mergeCell ref="AD31:AK31"/>
    <mergeCell ref="AD32:AK32"/>
    <mergeCell ref="AT27:BA27"/>
    <mergeCell ref="AL26:AS26"/>
    <mergeCell ref="AL27:AS27"/>
    <mergeCell ref="AL30:AS30"/>
    <mergeCell ref="AL31:AS31"/>
    <mergeCell ref="AL32:AS32"/>
    <mergeCell ref="AT31:BA31"/>
    <mergeCell ref="BB15:BE15"/>
    <mergeCell ref="AA15:AG15"/>
    <mergeCell ref="AK20:AL21"/>
    <mergeCell ref="AH13:AK13"/>
    <mergeCell ref="AH14:AK14"/>
    <mergeCell ref="AL17:AO17"/>
    <mergeCell ref="AD26:AK26"/>
    <mergeCell ref="AD27:AK27"/>
    <mergeCell ref="AD28:AK28"/>
    <mergeCell ref="AM21:AO21"/>
    <mergeCell ref="A4:AD5"/>
    <mergeCell ref="AR46:AS46"/>
    <mergeCell ref="AT46:AX46"/>
    <mergeCell ref="AY46:AZ46"/>
    <mergeCell ref="BA46:BB46"/>
    <mergeCell ref="AL35:AS35"/>
    <mergeCell ref="AL36:AS36"/>
    <mergeCell ref="AL37:AS37"/>
    <mergeCell ref="BB26:BI27"/>
    <mergeCell ref="BB28:BI28"/>
    <mergeCell ref="BB29:BI29"/>
    <mergeCell ref="BB30:BI30"/>
    <mergeCell ref="BB31:BI31"/>
    <mergeCell ref="BB32:BI32"/>
    <mergeCell ref="BB33:BI33"/>
    <mergeCell ref="BB34:BI34"/>
    <mergeCell ref="BC46:BG46"/>
    <mergeCell ref="BH46:BI46"/>
    <mergeCell ref="AD37:AK37"/>
    <mergeCell ref="V35:AC35"/>
    <mergeCell ref="V36:AC36"/>
    <mergeCell ref="V37:AC37"/>
    <mergeCell ref="AT33:BA33"/>
    <mergeCell ref="AT32:BA32"/>
    <mergeCell ref="BL46:BP46"/>
    <mergeCell ref="BQ46:BR46"/>
    <mergeCell ref="BJ26:BS38"/>
    <mergeCell ref="BJ46:BK46"/>
    <mergeCell ref="AL28:AS28"/>
    <mergeCell ref="AL29:AS29"/>
    <mergeCell ref="BB38:BI38"/>
    <mergeCell ref="AT34:BA34"/>
    <mergeCell ref="AT35:BA35"/>
    <mergeCell ref="AT36:BA36"/>
    <mergeCell ref="AT37:BA37"/>
    <mergeCell ref="D38:BA38"/>
    <mergeCell ref="D37:F37"/>
    <mergeCell ref="G37:H37"/>
    <mergeCell ref="I37:K37"/>
    <mergeCell ref="D36:F36"/>
    <mergeCell ref="G36:H36"/>
    <mergeCell ref="AD33:AK33"/>
    <mergeCell ref="BB35:BI35"/>
    <mergeCell ref="Q26:U26"/>
    <mergeCell ref="Q27:U27"/>
    <mergeCell ref="Q31:U31"/>
    <mergeCell ref="Q32:U32"/>
    <mergeCell ref="AT26:BA26"/>
  </mergeCells>
  <phoneticPr fontId="1"/>
  <pageMargins left="0.78740157480314965" right="0.19685039370078741" top="0.39370078740157483" bottom="0.19685039370078741" header="0.31496062992125984" footer="0.31496062992125984"/>
  <pageSetup paperSize="9" scale="80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CZ37"/>
  <sheetViews>
    <sheetView workbookViewId="0">
      <selection activeCell="AE32" sqref="AE32:AL32"/>
    </sheetView>
  </sheetViews>
  <sheetFormatPr defaultColWidth="1.625" defaultRowHeight="18" customHeight="1"/>
  <cols>
    <col min="1" max="2" width="1.625" style="1"/>
    <col min="3" max="14" width="1.625" style="44" customWidth="1"/>
    <col min="15" max="59" width="1.625" style="1" customWidth="1"/>
    <col min="60" max="63" width="1.625" style="1"/>
    <col min="64" max="65" width="1.625" style="1" customWidth="1"/>
    <col min="66" max="68" width="1.625" style="1"/>
    <col min="69" max="70" width="1.625" style="1" customWidth="1"/>
    <col min="71" max="73" width="1.625" style="1"/>
    <col min="74" max="74" width="1.625" style="1" customWidth="1"/>
    <col min="75" max="16384" width="1.625" style="1"/>
  </cols>
  <sheetData>
    <row r="1" spans="2:104" ht="12">
      <c r="B1" s="43" t="s">
        <v>133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</row>
    <row r="2" spans="2:104" ht="18.75">
      <c r="B2" s="327" t="s">
        <v>138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28"/>
      <c r="AL2" s="328"/>
      <c r="AM2" s="328"/>
      <c r="AN2" s="328"/>
      <c r="AO2" s="328"/>
      <c r="AP2" s="328"/>
      <c r="AQ2" s="328"/>
      <c r="AR2" s="328"/>
      <c r="AS2" s="328"/>
      <c r="AT2" s="328"/>
      <c r="AU2" s="328"/>
      <c r="AV2" s="328"/>
      <c r="AW2" s="328"/>
      <c r="AX2" s="328"/>
      <c r="AY2" s="328"/>
      <c r="AZ2" s="328"/>
      <c r="BA2" s="328"/>
      <c r="BB2" s="328"/>
      <c r="BC2" s="328"/>
      <c r="BD2" s="328"/>
      <c r="BE2" s="328"/>
      <c r="BF2" s="328"/>
      <c r="BG2" s="328"/>
      <c r="BH2" s="328"/>
      <c r="BI2" s="328"/>
      <c r="BJ2" s="328"/>
      <c r="BK2" s="328"/>
      <c r="BL2" s="328"/>
      <c r="BM2" s="328"/>
      <c r="BN2" s="328"/>
      <c r="BO2" s="328"/>
      <c r="BP2" s="328"/>
      <c r="BQ2" s="328"/>
      <c r="BR2" s="328"/>
      <c r="BS2" s="328"/>
      <c r="BT2" s="328"/>
      <c r="BU2" s="328"/>
      <c r="BV2" s="328"/>
      <c r="BW2" s="328"/>
      <c r="BX2" s="328"/>
      <c r="BY2" s="328"/>
      <c r="BZ2" s="328"/>
      <c r="CA2" s="328"/>
      <c r="CB2" s="328"/>
      <c r="CC2" s="328"/>
      <c r="CD2" s="328"/>
      <c r="CE2" s="328"/>
      <c r="CF2" s="328"/>
      <c r="CG2" s="328"/>
      <c r="CH2" s="328"/>
      <c r="CI2" s="328"/>
      <c r="CJ2" s="328"/>
      <c r="CK2" s="328"/>
      <c r="CL2" s="328"/>
      <c r="CM2" s="328"/>
      <c r="CN2" s="328"/>
      <c r="CO2" s="328"/>
      <c r="CP2" s="328"/>
      <c r="CQ2" s="329"/>
    </row>
    <row r="3" spans="2:104" s="53" customFormat="1" ht="18" customHeight="1">
      <c r="B3" s="373" t="s">
        <v>139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  <c r="AB3" s="374"/>
      <c r="AC3" s="374"/>
      <c r="AD3" s="374"/>
      <c r="AE3" s="374"/>
      <c r="AF3" s="374"/>
      <c r="AG3" s="374"/>
      <c r="AH3" s="375"/>
      <c r="AI3" s="317" t="s">
        <v>79</v>
      </c>
      <c r="AJ3" s="270"/>
      <c r="AK3" s="270"/>
      <c r="AL3" s="270"/>
      <c r="AM3" s="270"/>
      <c r="AN3" s="270"/>
      <c r="AO3" s="318"/>
      <c r="AP3" s="55"/>
      <c r="AQ3" s="55" t="s">
        <v>80</v>
      </c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114"/>
      <c r="BC3" s="310" t="s">
        <v>160</v>
      </c>
      <c r="BD3" s="310"/>
      <c r="BE3" s="310"/>
      <c r="BF3" s="310"/>
      <c r="BG3" s="310"/>
      <c r="BH3" s="310"/>
      <c r="BI3" s="310"/>
      <c r="BJ3" s="310"/>
      <c r="BK3" s="244" t="s">
        <v>9</v>
      </c>
      <c r="BL3" s="244"/>
      <c r="BM3" s="244">
        <v>42</v>
      </c>
      <c r="BN3" s="244"/>
      <c r="BO3" s="235" t="s">
        <v>8</v>
      </c>
      <c r="BP3" s="235"/>
      <c r="BQ3" s="244" t="s">
        <v>83</v>
      </c>
      <c r="BR3" s="244"/>
      <c r="BS3" s="244"/>
      <c r="BT3" s="330">
        <v>0.33</v>
      </c>
      <c r="BU3" s="330"/>
      <c r="BV3" s="55"/>
      <c r="BW3" s="354" t="s">
        <v>140</v>
      </c>
      <c r="BX3" s="355"/>
      <c r="BY3" s="355"/>
      <c r="BZ3" s="355"/>
      <c r="CA3" s="355"/>
      <c r="CB3" s="355"/>
      <c r="CC3" s="355"/>
      <c r="CD3" s="355"/>
      <c r="CE3" s="355"/>
      <c r="CF3" s="355"/>
      <c r="CG3" s="355"/>
      <c r="CH3" s="355"/>
      <c r="CI3" s="355"/>
      <c r="CJ3" s="355"/>
      <c r="CK3" s="355"/>
      <c r="CL3" s="355"/>
      <c r="CM3" s="355"/>
      <c r="CN3" s="355"/>
      <c r="CO3" s="355"/>
      <c r="CP3" s="355"/>
      <c r="CQ3" s="356"/>
    </row>
    <row r="4" spans="2:104" s="53" customFormat="1" ht="18" customHeight="1" thickBot="1">
      <c r="B4" s="376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377"/>
      <c r="AH4" s="378"/>
      <c r="AI4" s="317"/>
      <c r="AJ4" s="270"/>
      <c r="AK4" s="270"/>
      <c r="AL4" s="270"/>
      <c r="AM4" s="270"/>
      <c r="AN4" s="270"/>
      <c r="AO4" s="318"/>
      <c r="AP4" s="57"/>
      <c r="AQ4" s="57" t="s">
        <v>81</v>
      </c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114"/>
      <c r="BC4" s="310" t="s">
        <v>160</v>
      </c>
      <c r="BD4" s="310"/>
      <c r="BE4" s="310"/>
      <c r="BF4" s="310"/>
      <c r="BG4" s="310"/>
      <c r="BH4" s="310"/>
      <c r="BI4" s="310"/>
      <c r="BJ4" s="310"/>
      <c r="BK4" s="270" t="s">
        <v>9</v>
      </c>
      <c r="BL4" s="270"/>
      <c r="BM4" s="270">
        <v>19</v>
      </c>
      <c r="BN4" s="270"/>
      <c r="BO4" s="241" t="s">
        <v>8</v>
      </c>
      <c r="BP4" s="241"/>
      <c r="BQ4" s="270" t="s">
        <v>83</v>
      </c>
      <c r="BR4" s="270"/>
      <c r="BS4" s="270"/>
      <c r="BT4" s="331">
        <v>0.67</v>
      </c>
      <c r="BU4" s="331"/>
      <c r="BV4" s="60"/>
      <c r="BW4" s="357"/>
      <c r="BX4" s="358"/>
      <c r="BY4" s="358"/>
      <c r="BZ4" s="358"/>
      <c r="CA4" s="358"/>
      <c r="CB4" s="358"/>
      <c r="CC4" s="358"/>
      <c r="CD4" s="358"/>
      <c r="CE4" s="358"/>
      <c r="CF4" s="358"/>
      <c r="CG4" s="358"/>
      <c r="CH4" s="358"/>
      <c r="CI4" s="358"/>
      <c r="CJ4" s="358"/>
      <c r="CK4" s="358"/>
      <c r="CL4" s="358"/>
      <c r="CM4" s="358"/>
      <c r="CN4" s="358"/>
      <c r="CO4" s="358"/>
      <c r="CP4" s="358"/>
      <c r="CQ4" s="359"/>
      <c r="CR4" s="58"/>
      <c r="CS4" s="58"/>
      <c r="CT4" s="58"/>
      <c r="CU4" s="58"/>
      <c r="CV4" s="58"/>
      <c r="CW4" s="58"/>
      <c r="CX4" s="59"/>
      <c r="CY4" s="59"/>
      <c r="CZ4" s="57"/>
    </row>
    <row r="5" spans="2:104" s="56" customFormat="1" ht="18" customHeight="1">
      <c r="B5" s="294" t="s">
        <v>110</v>
      </c>
      <c r="C5" s="295"/>
      <c r="D5" s="296"/>
      <c r="E5" s="301" t="s">
        <v>95</v>
      </c>
      <c r="F5" s="301"/>
      <c r="G5" s="301"/>
      <c r="H5" s="301"/>
      <c r="I5" s="301"/>
      <c r="J5" s="301"/>
      <c r="K5" s="301"/>
      <c r="L5" s="302"/>
      <c r="M5" s="303" t="s">
        <v>89</v>
      </c>
      <c r="N5" s="301"/>
      <c r="O5" s="301"/>
      <c r="P5" s="302"/>
      <c r="Q5" s="303" t="s">
        <v>96</v>
      </c>
      <c r="R5" s="301"/>
      <c r="S5" s="301"/>
      <c r="T5" s="302"/>
      <c r="U5" s="303" t="s">
        <v>79</v>
      </c>
      <c r="V5" s="301"/>
      <c r="W5" s="301"/>
      <c r="X5" s="301"/>
      <c r="Y5" s="301"/>
      <c r="Z5" s="301"/>
      <c r="AA5" s="302"/>
      <c r="AB5" s="304" t="s">
        <v>91</v>
      </c>
      <c r="AC5" s="305"/>
      <c r="AD5" s="305"/>
      <c r="AE5" s="305"/>
      <c r="AF5" s="305"/>
      <c r="AG5" s="305"/>
      <c r="AH5" s="305"/>
      <c r="AI5" s="307" t="s">
        <v>102</v>
      </c>
      <c r="AJ5" s="308"/>
      <c r="AK5" s="308"/>
      <c r="AL5" s="308"/>
      <c r="AM5" s="308"/>
      <c r="AN5" s="308"/>
      <c r="AO5" s="308"/>
      <c r="AP5" s="308"/>
      <c r="AQ5" s="308"/>
      <c r="AR5" s="308"/>
      <c r="AS5" s="308"/>
      <c r="AT5" s="308"/>
      <c r="AU5" s="308"/>
      <c r="AV5" s="308"/>
      <c r="AW5" s="308"/>
      <c r="AX5" s="308"/>
      <c r="AY5" s="308"/>
      <c r="AZ5" s="308"/>
      <c r="BA5" s="308"/>
      <c r="BB5" s="308"/>
      <c r="BC5" s="308"/>
      <c r="BD5" s="308"/>
      <c r="BE5" s="308"/>
      <c r="BF5" s="308"/>
      <c r="BG5" s="308"/>
      <c r="BH5" s="308"/>
      <c r="BI5" s="308"/>
      <c r="BJ5" s="308"/>
      <c r="BK5" s="308"/>
      <c r="BL5" s="308"/>
      <c r="BM5" s="308"/>
      <c r="BN5" s="308"/>
      <c r="BO5" s="308"/>
      <c r="BP5" s="308"/>
      <c r="BQ5" s="308"/>
      <c r="BR5" s="308"/>
      <c r="BS5" s="308"/>
      <c r="BT5" s="308"/>
      <c r="BU5" s="308"/>
      <c r="BV5" s="308"/>
      <c r="BW5" s="308"/>
      <c r="BX5" s="308"/>
      <c r="BY5" s="308"/>
      <c r="BZ5" s="308"/>
      <c r="CA5" s="308"/>
      <c r="CB5" s="308"/>
      <c r="CC5" s="308"/>
      <c r="CD5" s="308"/>
      <c r="CE5" s="308"/>
      <c r="CF5" s="308"/>
      <c r="CG5" s="308"/>
      <c r="CH5" s="308"/>
      <c r="CI5" s="308"/>
      <c r="CJ5" s="308"/>
      <c r="CK5" s="309"/>
      <c r="CL5" s="303" t="s">
        <v>90</v>
      </c>
      <c r="CM5" s="301"/>
      <c r="CN5" s="301"/>
      <c r="CO5" s="301"/>
      <c r="CP5" s="301"/>
      <c r="CQ5" s="362"/>
    </row>
    <row r="6" spans="2:104" s="56" customFormat="1" ht="18" customHeight="1">
      <c r="B6" s="288"/>
      <c r="C6" s="289"/>
      <c r="D6" s="290"/>
      <c r="E6" s="244"/>
      <c r="F6" s="244"/>
      <c r="G6" s="244"/>
      <c r="H6" s="244"/>
      <c r="I6" s="244"/>
      <c r="J6" s="244"/>
      <c r="K6" s="244"/>
      <c r="L6" s="245"/>
      <c r="M6" s="243" t="s">
        <v>97</v>
      </c>
      <c r="N6" s="244"/>
      <c r="O6" s="244"/>
      <c r="P6" s="245"/>
      <c r="Q6" s="243" t="s">
        <v>98</v>
      </c>
      <c r="R6" s="244"/>
      <c r="S6" s="244"/>
      <c r="T6" s="245"/>
      <c r="U6" s="243" t="s">
        <v>99</v>
      </c>
      <c r="V6" s="244"/>
      <c r="W6" s="244"/>
      <c r="X6" s="244"/>
      <c r="Y6" s="244"/>
      <c r="Z6" s="244"/>
      <c r="AA6" s="245"/>
      <c r="AB6" s="243" t="s">
        <v>100</v>
      </c>
      <c r="AC6" s="244"/>
      <c r="AD6" s="244"/>
      <c r="AE6" s="244"/>
      <c r="AF6" s="244"/>
      <c r="AG6" s="244"/>
      <c r="AH6" s="244"/>
      <c r="AI6" s="319" t="s">
        <v>101</v>
      </c>
      <c r="AJ6" s="320"/>
      <c r="AK6" s="320"/>
      <c r="AL6" s="320"/>
      <c r="AM6" s="321"/>
      <c r="AN6" s="322"/>
      <c r="AO6" s="323"/>
      <c r="AP6" s="323"/>
      <c r="AQ6" s="323"/>
      <c r="AR6" s="324"/>
      <c r="AS6" s="322"/>
      <c r="AT6" s="323"/>
      <c r="AU6" s="323"/>
      <c r="AV6" s="323"/>
      <c r="AW6" s="324"/>
      <c r="AX6" s="322"/>
      <c r="AY6" s="323"/>
      <c r="AZ6" s="323"/>
      <c r="BA6" s="323"/>
      <c r="BB6" s="324"/>
      <c r="BC6" s="322"/>
      <c r="BD6" s="323"/>
      <c r="BE6" s="323"/>
      <c r="BF6" s="323"/>
      <c r="BG6" s="324"/>
      <c r="BH6" s="322"/>
      <c r="BI6" s="323"/>
      <c r="BJ6" s="323"/>
      <c r="BK6" s="323"/>
      <c r="BL6" s="324"/>
      <c r="BM6" s="322"/>
      <c r="BN6" s="323"/>
      <c r="BO6" s="323"/>
      <c r="BP6" s="323"/>
      <c r="BQ6" s="324"/>
      <c r="BR6" s="322"/>
      <c r="BS6" s="323"/>
      <c r="BT6" s="323"/>
      <c r="BU6" s="323"/>
      <c r="BV6" s="324"/>
      <c r="BW6" s="322"/>
      <c r="BX6" s="323"/>
      <c r="BY6" s="323"/>
      <c r="BZ6" s="323"/>
      <c r="CA6" s="324"/>
      <c r="CB6" s="322"/>
      <c r="CC6" s="323"/>
      <c r="CD6" s="323"/>
      <c r="CE6" s="323"/>
      <c r="CF6" s="324"/>
      <c r="CG6" s="325" t="s">
        <v>103</v>
      </c>
      <c r="CH6" s="320"/>
      <c r="CI6" s="320"/>
      <c r="CJ6" s="320"/>
      <c r="CK6" s="320"/>
      <c r="CL6" s="243" t="s">
        <v>141</v>
      </c>
      <c r="CM6" s="244"/>
      <c r="CN6" s="244"/>
      <c r="CO6" s="244"/>
      <c r="CP6" s="244"/>
      <c r="CQ6" s="363"/>
    </row>
    <row r="7" spans="2:104" s="56" customFormat="1" ht="18" customHeight="1">
      <c r="B7" s="288"/>
      <c r="C7" s="289"/>
      <c r="D7" s="290"/>
      <c r="E7" s="234"/>
      <c r="F7" s="234"/>
      <c r="G7" s="234"/>
      <c r="H7" s="235" t="s">
        <v>94</v>
      </c>
      <c r="I7" s="235"/>
      <c r="J7" s="234"/>
      <c r="K7" s="234"/>
      <c r="L7" s="236"/>
      <c r="M7" s="246"/>
      <c r="N7" s="234"/>
      <c r="O7" s="234"/>
      <c r="P7" s="236"/>
      <c r="Q7" s="246"/>
      <c r="R7" s="234"/>
      <c r="S7" s="234"/>
      <c r="T7" s="236"/>
      <c r="U7" s="370" t="str">
        <f t="shared" ref="U7:U20" si="0">IF(Q7="","",IF(Q7=1,36,ROUND(IF(Q7&lt;10,$BM$3*POWER(Q7,$BT$3),$BM$4*POWER(Q7,$BT$4)),1)))</f>
        <v/>
      </c>
      <c r="V7" s="371"/>
      <c r="W7" s="371"/>
      <c r="X7" s="371"/>
      <c r="Y7" s="371"/>
      <c r="Z7" s="371"/>
      <c r="AA7" s="372"/>
      <c r="AB7" s="383" t="str">
        <f>IF(U7="","",ROUND((4*(U7/1000/60))/(3.14*M7/1000*M7/1000),3))</f>
        <v/>
      </c>
      <c r="AC7" s="384"/>
      <c r="AD7" s="384"/>
      <c r="AE7" s="384"/>
      <c r="AF7" s="384"/>
      <c r="AG7" s="384"/>
      <c r="AH7" s="385"/>
      <c r="AI7" s="271"/>
      <c r="AJ7" s="265"/>
      <c r="AK7" s="265"/>
      <c r="AL7" s="265"/>
      <c r="AM7" s="266"/>
      <c r="AN7" s="264"/>
      <c r="AO7" s="265"/>
      <c r="AP7" s="265"/>
      <c r="AQ7" s="265"/>
      <c r="AR7" s="266"/>
      <c r="AS7" s="264"/>
      <c r="AT7" s="265"/>
      <c r="AU7" s="265"/>
      <c r="AV7" s="265"/>
      <c r="AW7" s="266"/>
      <c r="AX7" s="264"/>
      <c r="AY7" s="265"/>
      <c r="AZ7" s="265"/>
      <c r="BA7" s="265"/>
      <c r="BB7" s="266"/>
      <c r="BC7" s="264"/>
      <c r="BD7" s="265"/>
      <c r="BE7" s="265"/>
      <c r="BF7" s="265"/>
      <c r="BG7" s="266"/>
      <c r="BH7" s="264"/>
      <c r="BI7" s="265"/>
      <c r="BJ7" s="265"/>
      <c r="BK7" s="265"/>
      <c r="BL7" s="266"/>
      <c r="BM7" s="264"/>
      <c r="BN7" s="265"/>
      <c r="BO7" s="265"/>
      <c r="BP7" s="265"/>
      <c r="BQ7" s="266"/>
      <c r="BR7" s="264"/>
      <c r="BS7" s="265"/>
      <c r="BT7" s="265"/>
      <c r="BU7" s="265"/>
      <c r="BV7" s="266"/>
      <c r="BW7" s="264"/>
      <c r="BX7" s="265"/>
      <c r="BY7" s="265"/>
      <c r="BZ7" s="265"/>
      <c r="CA7" s="266"/>
      <c r="CB7" s="265"/>
      <c r="CC7" s="265"/>
      <c r="CD7" s="265"/>
      <c r="CE7" s="265"/>
      <c r="CF7" s="306"/>
      <c r="CG7" s="341" t="str">
        <f>IF(AI7="","",SUM(AI7:CF7))</f>
        <v/>
      </c>
      <c r="CH7" s="342"/>
      <c r="CI7" s="342"/>
      <c r="CJ7" s="342"/>
      <c r="CK7" s="343"/>
      <c r="CL7" s="335" t="str">
        <f>IF(CG7="","",(0.0126+(0.01739-0.1087*(M7/1000))/SQRT(AB7))*CG7/(M7/1000)*POWER(AB7,2)/(2*9.8))</f>
        <v/>
      </c>
      <c r="CM7" s="336"/>
      <c r="CN7" s="336"/>
      <c r="CO7" s="336"/>
      <c r="CP7" s="336"/>
      <c r="CQ7" s="337"/>
    </row>
    <row r="8" spans="2:104" s="56" customFormat="1" ht="18" customHeight="1">
      <c r="B8" s="288"/>
      <c r="C8" s="289"/>
      <c r="D8" s="290"/>
      <c r="E8" s="234"/>
      <c r="F8" s="234"/>
      <c r="G8" s="234"/>
      <c r="H8" s="235" t="s">
        <v>94</v>
      </c>
      <c r="I8" s="235"/>
      <c r="J8" s="234"/>
      <c r="K8" s="234"/>
      <c r="L8" s="236"/>
      <c r="M8" s="246"/>
      <c r="N8" s="234"/>
      <c r="O8" s="234"/>
      <c r="P8" s="236"/>
      <c r="Q8" s="246"/>
      <c r="R8" s="234"/>
      <c r="S8" s="234"/>
      <c r="T8" s="236"/>
      <c r="U8" s="370" t="str">
        <f t="shared" si="0"/>
        <v/>
      </c>
      <c r="V8" s="371"/>
      <c r="W8" s="371"/>
      <c r="X8" s="371"/>
      <c r="Y8" s="371"/>
      <c r="Z8" s="371"/>
      <c r="AA8" s="372"/>
      <c r="AB8" s="383" t="str">
        <f t="shared" ref="AB8:AB21" si="1">IF(U8="","",ROUND((4*(U8/1000/60))/(3.14*M8/1000*M8/1000),3))</f>
        <v/>
      </c>
      <c r="AC8" s="384"/>
      <c r="AD8" s="384"/>
      <c r="AE8" s="384"/>
      <c r="AF8" s="384"/>
      <c r="AG8" s="384"/>
      <c r="AH8" s="385"/>
      <c r="AI8" s="271"/>
      <c r="AJ8" s="265"/>
      <c r="AK8" s="265"/>
      <c r="AL8" s="265"/>
      <c r="AM8" s="266"/>
      <c r="AN8" s="264"/>
      <c r="AO8" s="265"/>
      <c r="AP8" s="265"/>
      <c r="AQ8" s="265"/>
      <c r="AR8" s="266"/>
      <c r="AS8" s="264"/>
      <c r="AT8" s="265"/>
      <c r="AU8" s="265"/>
      <c r="AV8" s="265"/>
      <c r="AW8" s="266"/>
      <c r="AX8" s="264"/>
      <c r="AY8" s="265"/>
      <c r="AZ8" s="265"/>
      <c r="BA8" s="265"/>
      <c r="BB8" s="266"/>
      <c r="BC8" s="264"/>
      <c r="BD8" s="265"/>
      <c r="BE8" s="265"/>
      <c r="BF8" s="265"/>
      <c r="BG8" s="266"/>
      <c r="BH8" s="264"/>
      <c r="BI8" s="265"/>
      <c r="BJ8" s="265"/>
      <c r="BK8" s="265"/>
      <c r="BL8" s="266"/>
      <c r="BM8" s="264"/>
      <c r="BN8" s="265"/>
      <c r="BO8" s="265"/>
      <c r="BP8" s="265"/>
      <c r="BQ8" s="266"/>
      <c r="BR8" s="264"/>
      <c r="BS8" s="265"/>
      <c r="BT8" s="265"/>
      <c r="BU8" s="265"/>
      <c r="BV8" s="266"/>
      <c r="BW8" s="264"/>
      <c r="BX8" s="265"/>
      <c r="BY8" s="265"/>
      <c r="BZ8" s="265"/>
      <c r="CA8" s="266"/>
      <c r="CB8" s="265"/>
      <c r="CC8" s="265"/>
      <c r="CD8" s="265"/>
      <c r="CE8" s="265"/>
      <c r="CF8" s="306"/>
      <c r="CG8" s="341" t="str">
        <f t="shared" ref="CG8:CG21" si="2">IF(AI8="","",SUM(AI8:CF8))</f>
        <v/>
      </c>
      <c r="CH8" s="342"/>
      <c r="CI8" s="342"/>
      <c r="CJ8" s="342"/>
      <c r="CK8" s="343"/>
      <c r="CL8" s="335" t="str">
        <f t="shared" ref="CL8:CL21" si="3">IF(CG8="","",(0.0126+(0.01739-0.1087*(M8/1000))/SQRT(AB8))*CG8/(M8/1000)*POWER(AB8,2)/(2*9.8))</f>
        <v/>
      </c>
      <c r="CM8" s="336"/>
      <c r="CN8" s="336"/>
      <c r="CO8" s="336"/>
      <c r="CP8" s="336"/>
      <c r="CQ8" s="337"/>
    </row>
    <row r="9" spans="2:104" s="56" customFormat="1" ht="18" customHeight="1">
      <c r="B9" s="288"/>
      <c r="C9" s="289"/>
      <c r="D9" s="290"/>
      <c r="E9" s="234"/>
      <c r="F9" s="234"/>
      <c r="G9" s="234"/>
      <c r="H9" s="235" t="s">
        <v>94</v>
      </c>
      <c r="I9" s="235"/>
      <c r="J9" s="234"/>
      <c r="K9" s="234"/>
      <c r="L9" s="236"/>
      <c r="M9" s="246"/>
      <c r="N9" s="234"/>
      <c r="O9" s="234"/>
      <c r="P9" s="236"/>
      <c r="Q9" s="246"/>
      <c r="R9" s="234"/>
      <c r="S9" s="234"/>
      <c r="T9" s="236"/>
      <c r="U9" s="370" t="str">
        <f t="shared" si="0"/>
        <v/>
      </c>
      <c r="V9" s="371"/>
      <c r="W9" s="371"/>
      <c r="X9" s="371"/>
      <c r="Y9" s="371"/>
      <c r="Z9" s="371"/>
      <c r="AA9" s="372"/>
      <c r="AB9" s="383" t="str">
        <f t="shared" si="1"/>
        <v/>
      </c>
      <c r="AC9" s="384"/>
      <c r="AD9" s="384"/>
      <c r="AE9" s="384"/>
      <c r="AF9" s="384"/>
      <c r="AG9" s="384"/>
      <c r="AH9" s="385"/>
      <c r="AI9" s="271"/>
      <c r="AJ9" s="265"/>
      <c r="AK9" s="265"/>
      <c r="AL9" s="265"/>
      <c r="AM9" s="266"/>
      <c r="AN9" s="264"/>
      <c r="AO9" s="265"/>
      <c r="AP9" s="265"/>
      <c r="AQ9" s="265"/>
      <c r="AR9" s="266"/>
      <c r="AS9" s="264"/>
      <c r="AT9" s="265"/>
      <c r="AU9" s="265"/>
      <c r="AV9" s="265"/>
      <c r="AW9" s="266"/>
      <c r="AX9" s="264"/>
      <c r="AY9" s="265"/>
      <c r="AZ9" s="265"/>
      <c r="BA9" s="265"/>
      <c r="BB9" s="266"/>
      <c r="BC9" s="264"/>
      <c r="BD9" s="265"/>
      <c r="BE9" s="265"/>
      <c r="BF9" s="265"/>
      <c r="BG9" s="266"/>
      <c r="BH9" s="264"/>
      <c r="BI9" s="265"/>
      <c r="BJ9" s="265"/>
      <c r="BK9" s="265"/>
      <c r="BL9" s="266"/>
      <c r="BM9" s="264"/>
      <c r="BN9" s="265"/>
      <c r="BO9" s="265"/>
      <c r="BP9" s="265"/>
      <c r="BQ9" s="266"/>
      <c r="BR9" s="264"/>
      <c r="BS9" s="265"/>
      <c r="BT9" s="265"/>
      <c r="BU9" s="265"/>
      <c r="BV9" s="266"/>
      <c r="BW9" s="264"/>
      <c r="BX9" s="265"/>
      <c r="BY9" s="265"/>
      <c r="BZ9" s="265"/>
      <c r="CA9" s="266"/>
      <c r="CB9" s="264"/>
      <c r="CC9" s="265"/>
      <c r="CD9" s="265"/>
      <c r="CE9" s="265"/>
      <c r="CF9" s="266"/>
      <c r="CG9" s="341" t="str">
        <f t="shared" si="2"/>
        <v/>
      </c>
      <c r="CH9" s="342"/>
      <c r="CI9" s="342"/>
      <c r="CJ9" s="342"/>
      <c r="CK9" s="343"/>
      <c r="CL9" s="335" t="str">
        <f t="shared" si="3"/>
        <v/>
      </c>
      <c r="CM9" s="336"/>
      <c r="CN9" s="336"/>
      <c r="CO9" s="336"/>
      <c r="CP9" s="336"/>
      <c r="CQ9" s="337"/>
    </row>
    <row r="10" spans="2:104" s="56" customFormat="1" ht="18" customHeight="1">
      <c r="B10" s="288"/>
      <c r="C10" s="289"/>
      <c r="D10" s="290"/>
      <c r="E10" s="234"/>
      <c r="F10" s="234"/>
      <c r="G10" s="234"/>
      <c r="H10" s="235" t="s">
        <v>94</v>
      </c>
      <c r="I10" s="235"/>
      <c r="J10" s="234"/>
      <c r="K10" s="234"/>
      <c r="L10" s="236"/>
      <c r="M10" s="246"/>
      <c r="N10" s="234"/>
      <c r="O10" s="234"/>
      <c r="P10" s="236"/>
      <c r="Q10" s="246"/>
      <c r="R10" s="234"/>
      <c r="S10" s="234"/>
      <c r="T10" s="236"/>
      <c r="U10" s="370" t="str">
        <f t="shared" si="0"/>
        <v/>
      </c>
      <c r="V10" s="371"/>
      <c r="W10" s="371"/>
      <c r="X10" s="371"/>
      <c r="Y10" s="371"/>
      <c r="Z10" s="371"/>
      <c r="AA10" s="372"/>
      <c r="AB10" s="383" t="str">
        <f t="shared" si="1"/>
        <v/>
      </c>
      <c r="AC10" s="384"/>
      <c r="AD10" s="384"/>
      <c r="AE10" s="384"/>
      <c r="AF10" s="384"/>
      <c r="AG10" s="384"/>
      <c r="AH10" s="385"/>
      <c r="AI10" s="271"/>
      <c r="AJ10" s="265"/>
      <c r="AK10" s="265"/>
      <c r="AL10" s="265"/>
      <c r="AM10" s="266"/>
      <c r="AN10" s="264"/>
      <c r="AO10" s="265"/>
      <c r="AP10" s="265"/>
      <c r="AQ10" s="265"/>
      <c r="AR10" s="266"/>
      <c r="AS10" s="264"/>
      <c r="AT10" s="265"/>
      <c r="AU10" s="265"/>
      <c r="AV10" s="265"/>
      <c r="AW10" s="266"/>
      <c r="AX10" s="264"/>
      <c r="AY10" s="265"/>
      <c r="AZ10" s="265"/>
      <c r="BA10" s="265"/>
      <c r="BB10" s="266"/>
      <c r="BC10" s="264"/>
      <c r="BD10" s="265"/>
      <c r="BE10" s="265"/>
      <c r="BF10" s="265"/>
      <c r="BG10" s="266"/>
      <c r="BH10" s="264"/>
      <c r="BI10" s="265"/>
      <c r="BJ10" s="265"/>
      <c r="BK10" s="265"/>
      <c r="BL10" s="266"/>
      <c r="BM10" s="264"/>
      <c r="BN10" s="265"/>
      <c r="BO10" s="265"/>
      <c r="BP10" s="265"/>
      <c r="BQ10" s="266"/>
      <c r="BR10" s="264"/>
      <c r="BS10" s="265"/>
      <c r="BT10" s="265"/>
      <c r="BU10" s="265"/>
      <c r="BV10" s="266"/>
      <c r="BW10" s="264"/>
      <c r="BX10" s="265"/>
      <c r="BY10" s="265"/>
      <c r="BZ10" s="265"/>
      <c r="CA10" s="266"/>
      <c r="CB10" s="264"/>
      <c r="CC10" s="265"/>
      <c r="CD10" s="265"/>
      <c r="CE10" s="265"/>
      <c r="CF10" s="266"/>
      <c r="CG10" s="341" t="str">
        <f t="shared" si="2"/>
        <v/>
      </c>
      <c r="CH10" s="342"/>
      <c r="CI10" s="342"/>
      <c r="CJ10" s="342"/>
      <c r="CK10" s="343"/>
      <c r="CL10" s="335" t="str">
        <f t="shared" si="3"/>
        <v/>
      </c>
      <c r="CM10" s="336"/>
      <c r="CN10" s="336"/>
      <c r="CO10" s="336"/>
      <c r="CP10" s="336"/>
      <c r="CQ10" s="337"/>
    </row>
    <row r="11" spans="2:104" s="56" customFormat="1" ht="18" customHeight="1">
      <c r="B11" s="288"/>
      <c r="C11" s="289"/>
      <c r="D11" s="290"/>
      <c r="E11" s="234"/>
      <c r="F11" s="234"/>
      <c r="G11" s="234"/>
      <c r="H11" s="235" t="s">
        <v>94</v>
      </c>
      <c r="I11" s="235"/>
      <c r="J11" s="234"/>
      <c r="K11" s="234"/>
      <c r="L11" s="236"/>
      <c r="M11" s="246"/>
      <c r="N11" s="234"/>
      <c r="O11" s="234"/>
      <c r="P11" s="236"/>
      <c r="Q11" s="246"/>
      <c r="R11" s="234"/>
      <c r="S11" s="234"/>
      <c r="T11" s="236"/>
      <c r="U11" s="370" t="str">
        <f t="shared" si="0"/>
        <v/>
      </c>
      <c r="V11" s="371"/>
      <c r="W11" s="371"/>
      <c r="X11" s="371"/>
      <c r="Y11" s="371"/>
      <c r="Z11" s="371"/>
      <c r="AA11" s="372"/>
      <c r="AB11" s="383" t="str">
        <f t="shared" si="1"/>
        <v/>
      </c>
      <c r="AC11" s="384"/>
      <c r="AD11" s="384"/>
      <c r="AE11" s="384"/>
      <c r="AF11" s="384"/>
      <c r="AG11" s="384"/>
      <c r="AH11" s="385"/>
      <c r="AI11" s="271"/>
      <c r="AJ11" s="265"/>
      <c r="AK11" s="265"/>
      <c r="AL11" s="265"/>
      <c r="AM11" s="266"/>
      <c r="AN11" s="264"/>
      <c r="AO11" s="265"/>
      <c r="AP11" s="265"/>
      <c r="AQ11" s="265"/>
      <c r="AR11" s="266"/>
      <c r="AS11" s="264"/>
      <c r="AT11" s="265"/>
      <c r="AU11" s="265"/>
      <c r="AV11" s="265"/>
      <c r="AW11" s="266"/>
      <c r="AX11" s="264"/>
      <c r="AY11" s="265"/>
      <c r="AZ11" s="265"/>
      <c r="BA11" s="265"/>
      <c r="BB11" s="266"/>
      <c r="BC11" s="264"/>
      <c r="BD11" s="265"/>
      <c r="BE11" s="265"/>
      <c r="BF11" s="265"/>
      <c r="BG11" s="266"/>
      <c r="BH11" s="264"/>
      <c r="BI11" s="265"/>
      <c r="BJ11" s="265"/>
      <c r="BK11" s="265"/>
      <c r="BL11" s="266"/>
      <c r="BM11" s="264"/>
      <c r="BN11" s="265"/>
      <c r="BO11" s="265"/>
      <c r="BP11" s="265"/>
      <c r="BQ11" s="266"/>
      <c r="BR11" s="264"/>
      <c r="BS11" s="265"/>
      <c r="BT11" s="265"/>
      <c r="BU11" s="265"/>
      <c r="BV11" s="266"/>
      <c r="BW11" s="264"/>
      <c r="BX11" s="265"/>
      <c r="BY11" s="265"/>
      <c r="BZ11" s="265"/>
      <c r="CA11" s="266"/>
      <c r="CB11" s="264"/>
      <c r="CC11" s="265"/>
      <c r="CD11" s="265"/>
      <c r="CE11" s="265"/>
      <c r="CF11" s="266"/>
      <c r="CG11" s="341" t="str">
        <f t="shared" si="2"/>
        <v/>
      </c>
      <c r="CH11" s="342"/>
      <c r="CI11" s="342"/>
      <c r="CJ11" s="342"/>
      <c r="CK11" s="343"/>
      <c r="CL11" s="335" t="str">
        <f t="shared" si="3"/>
        <v/>
      </c>
      <c r="CM11" s="336"/>
      <c r="CN11" s="336"/>
      <c r="CO11" s="336"/>
      <c r="CP11" s="336"/>
      <c r="CQ11" s="337"/>
    </row>
    <row r="12" spans="2:104" s="56" customFormat="1" ht="18" customHeight="1">
      <c r="B12" s="288"/>
      <c r="C12" s="289"/>
      <c r="D12" s="290"/>
      <c r="E12" s="234"/>
      <c r="F12" s="234"/>
      <c r="G12" s="234"/>
      <c r="H12" s="235" t="s">
        <v>94</v>
      </c>
      <c r="I12" s="235"/>
      <c r="J12" s="234"/>
      <c r="K12" s="234"/>
      <c r="L12" s="236"/>
      <c r="M12" s="246"/>
      <c r="N12" s="234"/>
      <c r="O12" s="234"/>
      <c r="P12" s="236"/>
      <c r="Q12" s="246"/>
      <c r="R12" s="234"/>
      <c r="S12" s="234"/>
      <c r="T12" s="236"/>
      <c r="U12" s="370" t="str">
        <f t="shared" si="0"/>
        <v/>
      </c>
      <c r="V12" s="371"/>
      <c r="W12" s="371"/>
      <c r="X12" s="371"/>
      <c r="Y12" s="371"/>
      <c r="Z12" s="371"/>
      <c r="AA12" s="372"/>
      <c r="AB12" s="383" t="str">
        <f t="shared" si="1"/>
        <v/>
      </c>
      <c r="AC12" s="384"/>
      <c r="AD12" s="384"/>
      <c r="AE12" s="384"/>
      <c r="AF12" s="384"/>
      <c r="AG12" s="384"/>
      <c r="AH12" s="385"/>
      <c r="AI12" s="271"/>
      <c r="AJ12" s="265"/>
      <c r="AK12" s="265"/>
      <c r="AL12" s="265"/>
      <c r="AM12" s="266"/>
      <c r="AN12" s="264"/>
      <c r="AO12" s="265"/>
      <c r="AP12" s="265"/>
      <c r="AQ12" s="265"/>
      <c r="AR12" s="266"/>
      <c r="AS12" s="264"/>
      <c r="AT12" s="265"/>
      <c r="AU12" s="265"/>
      <c r="AV12" s="265"/>
      <c r="AW12" s="266"/>
      <c r="AX12" s="264"/>
      <c r="AY12" s="265"/>
      <c r="AZ12" s="265"/>
      <c r="BA12" s="265"/>
      <c r="BB12" s="266"/>
      <c r="BC12" s="264"/>
      <c r="BD12" s="265"/>
      <c r="BE12" s="265"/>
      <c r="BF12" s="265"/>
      <c r="BG12" s="266"/>
      <c r="BH12" s="264"/>
      <c r="BI12" s="265"/>
      <c r="BJ12" s="265"/>
      <c r="BK12" s="265"/>
      <c r="BL12" s="266"/>
      <c r="BM12" s="264"/>
      <c r="BN12" s="265"/>
      <c r="BO12" s="265"/>
      <c r="BP12" s="265"/>
      <c r="BQ12" s="266"/>
      <c r="BR12" s="264"/>
      <c r="BS12" s="265"/>
      <c r="BT12" s="265"/>
      <c r="BU12" s="265"/>
      <c r="BV12" s="266"/>
      <c r="BW12" s="264"/>
      <c r="BX12" s="265"/>
      <c r="BY12" s="265"/>
      <c r="BZ12" s="265"/>
      <c r="CA12" s="266"/>
      <c r="CB12" s="264"/>
      <c r="CC12" s="265"/>
      <c r="CD12" s="265"/>
      <c r="CE12" s="265"/>
      <c r="CF12" s="266"/>
      <c r="CG12" s="341" t="str">
        <f t="shared" si="2"/>
        <v/>
      </c>
      <c r="CH12" s="342"/>
      <c r="CI12" s="342"/>
      <c r="CJ12" s="342"/>
      <c r="CK12" s="343"/>
      <c r="CL12" s="335" t="str">
        <f t="shared" si="3"/>
        <v/>
      </c>
      <c r="CM12" s="336"/>
      <c r="CN12" s="336"/>
      <c r="CO12" s="336"/>
      <c r="CP12" s="336"/>
      <c r="CQ12" s="337"/>
    </row>
    <row r="13" spans="2:104" s="56" customFormat="1" ht="18" customHeight="1">
      <c r="B13" s="288"/>
      <c r="C13" s="289"/>
      <c r="D13" s="290"/>
      <c r="E13" s="234"/>
      <c r="F13" s="234"/>
      <c r="G13" s="234"/>
      <c r="H13" s="235" t="s">
        <v>94</v>
      </c>
      <c r="I13" s="235"/>
      <c r="J13" s="234"/>
      <c r="K13" s="234"/>
      <c r="L13" s="236"/>
      <c r="M13" s="246"/>
      <c r="N13" s="234"/>
      <c r="O13" s="234"/>
      <c r="P13" s="236"/>
      <c r="Q13" s="246"/>
      <c r="R13" s="234"/>
      <c r="S13" s="234"/>
      <c r="T13" s="236"/>
      <c r="U13" s="370" t="str">
        <f t="shared" si="0"/>
        <v/>
      </c>
      <c r="V13" s="371"/>
      <c r="W13" s="371"/>
      <c r="X13" s="371"/>
      <c r="Y13" s="371"/>
      <c r="Z13" s="371"/>
      <c r="AA13" s="372"/>
      <c r="AB13" s="383" t="str">
        <f t="shared" si="1"/>
        <v/>
      </c>
      <c r="AC13" s="384"/>
      <c r="AD13" s="384"/>
      <c r="AE13" s="384"/>
      <c r="AF13" s="384"/>
      <c r="AG13" s="384"/>
      <c r="AH13" s="385"/>
      <c r="AI13" s="271"/>
      <c r="AJ13" s="265"/>
      <c r="AK13" s="265"/>
      <c r="AL13" s="265"/>
      <c r="AM13" s="266"/>
      <c r="AN13" s="264"/>
      <c r="AO13" s="265"/>
      <c r="AP13" s="265"/>
      <c r="AQ13" s="265"/>
      <c r="AR13" s="266"/>
      <c r="AS13" s="264"/>
      <c r="AT13" s="265"/>
      <c r="AU13" s="265"/>
      <c r="AV13" s="265"/>
      <c r="AW13" s="266"/>
      <c r="AX13" s="264"/>
      <c r="AY13" s="265"/>
      <c r="AZ13" s="265"/>
      <c r="BA13" s="265"/>
      <c r="BB13" s="266"/>
      <c r="BC13" s="264"/>
      <c r="BD13" s="265"/>
      <c r="BE13" s="265"/>
      <c r="BF13" s="265"/>
      <c r="BG13" s="266"/>
      <c r="BH13" s="264"/>
      <c r="BI13" s="265"/>
      <c r="BJ13" s="265"/>
      <c r="BK13" s="265"/>
      <c r="BL13" s="266"/>
      <c r="BM13" s="264"/>
      <c r="BN13" s="265"/>
      <c r="BO13" s="265"/>
      <c r="BP13" s="265"/>
      <c r="BQ13" s="266"/>
      <c r="BR13" s="264"/>
      <c r="BS13" s="265"/>
      <c r="BT13" s="265"/>
      <c r="BU13" s="265"/>
      <c r="BV13" s="266"/>
      <c r="BW13" s="264"/>
      <c r="BX13" s="265"/>
      <c r="BY13" s="265"/>
      <c r="BZ13" s="265"/>
      <c r="CA13" s="266"/>
      <c r="CB13" s="264"/>
      <c r="CC13" s="265"/>
      <c r="CD13" s="265"/>
      <c r="CE13" s="265"/>
      <c r="CF13" s="266"/>
      <c r="CG13" s="341" t="str">
        <f t="shared" si="2"/>
        <v/>
      </c>
      <c r="CH13" s="342"/>
      <c r="CI13" s="342"/>
      <c r="CJ13" s="342"/>
      <c r="CK13" s="343"/>
      <c r="CL13" s="335" t="str">
        <f t="shared" si="3"/>
        <v/>
      </c>
      <c r="CM13" s="336"/>
      <c r="CN13" s="336"/>
      <c r="CO13" s="336"/>
      <c r="CP13" s="336"/>
      <c r="CQ13" s="337"/>
    </row>
    <row r="14" spans="2:104" s="56" customFormat="1" ht="18" customHeight="1">
      <c r="B14" s="288"/>
      <c r="C14" s="289"/>
      <c r="D14" s="290"/>
      <c r="E14" s="234"/>
      <c r="F14" s="234"/>
      <c r="G14" s="234"/>
      <c r="H14" s="235" t="s">
        <v>94</v>
      </c>
      <c r="I14" s="235"/>
      <c r="J14" s="234"/>
      <c r="K14" s="234"/>
      <c r="L14" s="236"/>
      <c r="M14" s="246"/>
      <c r="N14" s="234"/>
      <c r="O14" s="234"/>
      <c r="P14" s="236"/>
      <c r="Q14" s="246"/>
      <c r="R14" s="234"/>
      <c r="S14" s="234"/>
      <c r="T14" s="236"/>
      <c r="U14" s="370" t="str">
        <f t="shared" si="0"/>
        <v/>
      </c>
      <c r="V14" s="371"/>
      <c r="W14" s="371"/>
      <c r="X14" s="371"/>
      <c r="Y14" s="371"/>
      <c r="Z14" s="371"/>
      <c r="AA14" s="372"/>
      <c r="AB14" s="383" t="str">
        <f t="shared" si="1"/>
        <v/>
      </c>
      <c r="AC14" s="384"/>
      <c r="AD14" s="384"/>
      <c r="AE14" s="384"/>
      <c r="AF14" s="384"/>
      <c r="AG14" s="384"/>
      <c r="AH14" s="385"/>
      <c r="AI14" s="271"/>
      <c r="AJ14" s="265"/>
      <c r="AK14" s="265"/>
      <c r="AL14" s="265"/>
      <c r="AM14" s="266"/>
      <c r="AN14" s="264"/>
      <c r="AO14" s="265"/>
      <c r="AP14" s="265"/>
      <c r="AQ14" s="265"/>
      <c r="AR14" s="266"/>
      <c r="AS14" s="264"/>
      <c r="AT14" s="265"/>
      <c r="AU14" s="265"/>
      <c r="AV14" s="265"/>
      <c r="AW14" s="266"/>
      <c r="AX14" s="264"/>
      <c r="AY14" s="265"/>
      <c r="AZ14" s="265"/>
      <c r="BA14" s="265"/>
      <c r="BB14" s="266"/>
      <c r="BC14" s="264"/>
      <c r="BD14" s="265"/>
      <c r="BE14" s="265"/>
      <c r="BF14" s="265"/>
      <c r="BG14" s="266"/>
      <c r="BH14" s="264"/>
      <c r="BI14" s="265"/>
      <c r="BJ14" s="265"/>
      <c r="BK14" s="265"/>
      <c r="BL14" s="266"/>
      <c r="BM14" s="264"/>
      <c r="BN14" s="265"/>
      <c r="BO14" s="265"/>
      <c r="BP14" s="265"/>
      <c r="BQ14" s="266"/>
      <c r="BR14" s="264"/>
      <c r="BS14" s="265"/>
      <c r="BT14" s="265"/>
      <c r="BU14" s="265"/>
      <c r="BV14" s="266"/>
      <c r="BW14" s="264"/>
      <c r="BX14" s="265"/>
      <c r="BY14" s="265"/>
      <c r="BZ14" s="265"/>
      <c r="CA14" s="266"/>
      <c r="CB14" s="264"/>
      <c r="CC14" s="265"/>
      <c r="CD14" s="265"/>
      <c r="CE14" s="265"/>
      <c r="CF14" s="266"/>
      <c r="CG14" s="341" t="str">
        <f t="shared" si="2"/>
        <v/>
      </c>
      <c r="CH14" s="342"/>
      <c r="CI14" s="342"/>
      <c r="CJ14" s="342"/>
      <c r="CK14" s="343"/>
      <c r="CL14" s="335" t="str">
        <f t="shared" si="3"/>
        <v/>
      </c>
      <c r="CM14" s="336"/>
      <c r="CN14" s="336"/>
      <c r="CO14" s="336"/>
      <c r="CP14" s="336"/>
      <c r="CQ14" s="337"/>
    </row>
    <row r="15" spans="2:104" s="56" customFormat="1" ht="18" customHeight="1">
      <c r="B15" s="288"/>
      <c r="C15" s="289"/>
      <c r="D15" s="290"/>
      <c r="E15" s="234"/>
      <c r="F15" s="234"/>
      <c r="G15" s="234"/>
      <c r="H15" s="235" t="s">
        <v>94</v>
      </c>
      <c r="I15" s="235"/>
      <c r="J15" s="234"/>
      <c r="K15" s="234"/>
      <c r="L15" s="236"/>
      <c r="M15" s="246"/>
      <c r="N15" s="234"/>
      <c r="O15" s="234"/>
      <c r="P15" s="236"/>
      <c r="Q15" s="246"/>
      <c r="R15" s="234"/>
      <c r="S15" s="234"/>
      <c r="T15" s="236"/>
      <c r="U15" s="370" t="str">
        <f t="shared" si="0"/>
        <v/>
      </c>
      <c r="V15" s="371"/>
      <c r="W15" s="371"/>
      <c r="X15" s="371"/>
      <c r="Y15" s="371"/>
      <c r="Z15" s="371"/>
      <c r="AA15" s="372"/>
      <c r="AB15" s="383" t="str">
        <f t="shared" si="1"/>
        <v/>
      </c>
      <c r="AC15" s="384"/>
      <c r="AD15" s="384"/>
      <c r="AE15" s="384"/>
      <c r="AF15" s="384"/>
      <c r="AG15" s="384"/>
      <c r="AH15" s="385"/>
      <c r="AI15" s="271"/>
      <c r="AJ15" s="265"/>
      <c r="AK15" s="265"/>
      <c r="AL15" s="265"/>
      <c r="AM15" s="266"/>
      <c r="AN15" s="264"/>
      <c r="AO15" s="265"/>
      <c r="AP15" s="265"/>
      <c r="AQ15" s="265"/>
      <c r="AR15" s="266"/>
      <c r="AS15" s="264"/>
      <c r="AT15" s="265"/>
      <c r="AU15" s="265"/>
      <c r="AV15" s="265"/>
      <c r="AW15" s="266"/>
      <c r="AX15" s="264"/>
      <c r="AY15" s="265"/>
      <c r="AZ15" s="265"/>
      <c r="BA15" s="265"/>
      <c r="BB15" s="266"/>
      <c r="BC15" s="264"/>
      <c r="BD15" s="265"/>
      <c r="BE15" s="265"/>
      <c r="BF15" s="265"/>
      <c r="BG15" s="266"/>
      <c r="BH15" s="264"/>
      <c r="BI15" s="265"/>
      <c r="BJ15" s="265"/>
      <c r="BK15" s="265"/>
      <c r="BL15" s="266"/>
      <c r="BM15" s="264"/>
      <c r="BN15" s="265"/>
      <c r="BO15" s="265"/>
      <c r="BP15" s="265"/>
      <c r="BQ15" s="266"/>
      <c r="BR15" s="264"/>
      <c r="BS15" s="265"/>
      <c r="BT15" s="265"/>
      <c r="BU15" s="265"/>
      <c r="BV15" s="266"/>
      <c r="BW15" s="264"/>
      <c r="BX15" s="265"/>
      <c r="BY15" s="265"/>
      <c r="BZ15" s="265"/>
      <c r="CA15" s="266"/>
      <c r="CB15" s="264"/>
      <c r="CC15" s="265"/>
      <c r="CD15" s="265"/>
      <c r="CE15" s="265"/>
      <c r="CF15" s="266"/>
      <c r="CG15" s="341" t="str">
        <f t="shared" si="2"/>
        <v/>
      </c>
      <c r="CH15" s="342"/>
      <c r="CI15" s="342"/>
      <c r="CJ15" s="342"/>
      <c r="CK15" s="343"/>
      <c r="CL15" s="335" t="str">
        <f t="shared" si="3"/>
        <v/>
      </c>
      <c r="CM15" s="336"/>
      <c r="CN15" s="336"/>
      <c r="CO15" s="336"/>
      <c r="CP15" s="336"/>
      <c r="CQ15" s="337"/>
    </row>
    <row r="16" spans="2:104" s="56" customFormat="1" ht="18" customHeight="1">
      <c r="B16" s="288"/>
      <c r="C16" s="289"/>
      <c r="D16" s="290"/>
      <c r="E16" s="234"/>
      <c r="F16" s="234"/>
      <c r="G16" s="234"/>
      <c r="H16" s="235" t="s">
        <v>94</v>
      </c>
      <c r="I16" s="235"/>
      <c r="J16" s="234"/>
      <c r="K16" s="234"/>
      <c r="L16" s="236"/>
      <c r="M16" s="246"/>
      <c r="N16" s="234"/>
      <c r="O16" s="234"/>
      <c r="P16" s="236"/>
      <c r="Q16" s="246"/>
      <c r="R16" s="234"/>
      <c r="S16" s="234"/>
      <c r="T16" s="236"/>
      <c r="U16" s="370" t="str">
        <f t="shared" si="0"/>
        <v/>
      </c>
      <c r="V16" s="371"/>
      <c r="W16" s="371"/>
      <c r="X16" s="371"/>
      <c r="Y16" s="371"/>
      <c r="Z16" s="371"/>
      <c r="AA16" s="372"/>
      <c r="AB16" s="383" t="str">
        <f t="shared" si="1"/>
        <v/>
      </c>
      <c r="AC16" s="384"/>
      <c r="AD16" s="384"/>
      <c r="AE16" s="384"/>
      <c r="AF16" s="384"/>
      <c r="AG16" s="384"/>
      <c r="AH16" s="385"/>
      <c r="AI16" s="271"/>
      <c r="AJ16" s="265"/>
      <c r="AK16" s="265"/>
      <c r="AL16" s="265"/>
      <c r="AM16" s="266"/>
      <c r="AN16" s="264"/>
      <c r="AO16" s="265"/>
      <c r="AP16" s="265"/>
      <c r="AQ16" s="265"/>
      <c r="AR16" s="266"/>
      <c r="AS16" s="264"/>
      <c r="AT16" s="265"/>
      <c r="AU16" s="265"/>
      <c r="AV16" s="265"/>
      <c r="AW16" s="266"/>
      <c r="AX16" s="264"/>
      <c r="AY16" s="265"/>
      <c r="AZ16" s="265"/>
      <c r="BA16" s="265"/>
      <c r="BB16" s="266"/>
      <c r="BC16" s="264"/>
      <c r="BD16" s="265"/>
      <c r="BE16" s="265"/>
      <c r="BF16" s="265"/>
      <c r="BG16" s="266"/>
      <c r="BH16" s="264"/>
      <c r="BI16" s="265"/>
      <c r="BJ16" s="265"/>
      <c r="BK16" s="265"/>
      <c r="BL16" s="266"/>
      <c r="BM16" s="264"/>
      <c r="BN16" s="265"/>
      <c r="BO16" s="265"/>
      <c r="BP16" s="265"/>
      <c r="BQ16" s="266"/>
      <c r="BR16" s="264"/>
      <c r="BS16" s="265"/>
      <c r="BT16" s="265"/>
      <c r="BU16" s="265"/>
      <c r="BV16" s="266"/>
      <c r="BW16" s="264"/>
      <c r="BX16" s="265"/>
      <c r="BY16" s="265"/>
      <c r="BZ16" s="265"/>
      <c r="CA16" s="266"/>
      <c r="CB16" s="264"/>
      <c r="CC16" s="265"/>
      <c r="CD16" s="265"/>
      <c r="CE16" s="265"/>
      <c r="CF16" s="266"/>
      <c r="CG16" s="341" t="str">
        <f t="shared" si="2"/>
        <v/>
      </c>
      <c r="CH16" s="342"/>
      <c r="CI16" s="342"/>
      <c r="CJ16" s="342"/>
      <c r="CK16" s="343"/>
      <c r="CL16" s="335" t="str">
        <f t="shared" si="3"/>
        <v/>
      </c>
      <c r="CM16" s="336"/>
      <c r="CN16" s="336"/>
      <c r="CO16" s="336"/>
      <c r="CP16" s="336"/>
      <c r="CQ16" s="337"/>
    </row>
    <row r="17" spans="2:95" s="56" customFormat="1" ht="18" customHeight="1">
      <c r="B17" s="288"/>
      <c r="C17" s="289"/>
      <c r="D17" s="290"/>
      <c r="E17" s="234"/>
      <c r="F17" s="234"/>
      <c r="G17" s="234"/>
      <c r="H17" s="235" t="s">
        <v>94</v>
      </c>
      <c r="I17" s="235"/>
      <c r="J17" s="234"/>
      <c r="K17" s="234"/>
      <c r="L17" s="236"/>
      <c r="M17" s="246"/>
      <c r="N17" s="234"/>
      <c r="O17" s="234"/>
      <c r="P17" s="236"/>
      <c r="Q17" s="246"/>
      <c r="R17" s="234"/>
      <c r="S17" s="234"/>
      <c r="T17" s="236"/>
      <c r="U17" s="370" t="str">
        <f t="shared" si="0"/>
        <v/>
      </c>
      <c r="V17" s="371"/>
      <c r="W17" s="371"/>
      <c r="X17" s="371"/>
      <c r="Y17" s="371"/>
      <c r="Z17" s="371"/>
      <c r="AA17" s="372"/>
      <c r="AB17" s="383" t="str">
        <f t="shared" si="1"/>
        <v/>
      </c>
      <c r="AC17" s="384"/>
      <c r="AD17" s="384"/>
      <c r="AE17" s="384"/>
      <c r="AF17" s="384"/>
      <c r="AG17" s="384"/>
      <c r="AH17" s="385"/>
      <c r="AI17" s="271"/>
      <c r="AJ17" s="265"/>
      <c r="AK17" s="265"/>
      <c r="AL17" s="265"/>
      <c r="AM17" s="266"/>
      <c r="AN17" s="264"/>
      <c r="AO17" s="265"/>
      <c r="AP17" s="265"/>
      <c r="AQ17" s="265"/>
      <c r="AR17" s="266"/>
      <c r="AS17" s="264"/>
      <c r="AT17" s="265"/>
      <c r="AU17" s="265"/>
      <c r="AV17" s="265"/>
      <c r="AW17" s="266"/>
      <c r="AX17" s="264"/>
      <c r="AY17" s="265"/>
      <c r="AZ17" s="265"/>
      <c r="BA17" s="265"/>
      <c r="BB17" s="266"/>
      <c r="BC17" s="264"/>
      <c r="BD17" s="265"/>
      <c r="BE17" s="265"/>
      <c r="BF17" s="265"/>
      <c r="BG17" s="266"/>
      <c r="BH17" s="264"/>
      <c r="BI17" s="265"/>
      <c r="BJ17" s="265"/>
      <c r="BK17" s="265"/>
      <c r="BL17" s="266"/>
      <c r="BM17" s="264"/>
      <c r="BN17" s="265"/>
      <c r="BO17" s="265"/>
      <c r="BP17" s="265"/>
      <c r="BQ17" s="266"/>
      <c r="BR17" s="264"/>
      <c r="BS17" s="265"/>
      <c r="BT17" s="265"/>
      <c r="BU17" s="265"/>
      <c r="BV17" s="266"/>
      <c r="BW17" s="264"/>
      <c r="BX17" s="265"/>
      <c r="BY17" s="265"/>
      <c r="BZ17" s="265"/>
      <c r="CA17" s="266"/>
      <c r="CB17" s="264"/>
      <c r="CC17" s="265"/>
      <c r="CD17" s="265"/>
      <c r="CE17" s="265"/>
      <c r="CF17" s="266"/>
      <c r="CG17" s="341" t="str">
        <f t="shared" si="2"/>
        <v/>
      </c>
      <c r="CH17" s="342"/>
      <c r="CI17" s="342"/>
      <c r="CJ17" s="342"/>
      <c r="CK17" s="343"/>
      <c r="CL17" s="335" t="str">
        <f t="shared" si="3"/>
        <v/>
      </c>
      <c r="CM17" s="336"/>
      <c r="CN17" s="336"/>
      <c r="CO17" s="336"/>
      <c r="CP17" s="336"/>
      <c r="CQ17" s="337"/>
    </row>
    <row r="18" spans="2:95" s="56" customFormat="1" ht="18" customHeight="1">
      <c r="B18" s="288"/>
      <c r="C18" s="289"/>
      <c r="D18" s="290"/>
      <c r="E18" s="246"/>
      <c r="F18" s="234"/>
      <c r="G18" s="234"/>
      <c r="H18" s="235" t="s">
        <v>94</v>
      </c>
      <c r="I18" s="235"/>
      <c r="J18" s="234"/>
      <c r="K18" s="234"/>
      <c r="L18" s="236"/>
      <c r="M18" s="246"/>
      <c r="N18" s="234"/>
      <c r="O18" s="234"/>
      <c r="P18" s="236"/>
      <c r="Q18" s="246"/>
      <c r="R18" s="234"/>
      <c r="S18" s="234"/>
      <c r="T18" s="236"/>
      <c r="U18" s="370" t="str">
        <f t="shared" si="0"/>
        <v/>
      </c>
      <c r="V18" s="371"/>
      <c r="W18" s="371"/>
      <c r="X18" s="371"/>
      <c r="Y18" s="371"/>
      <c r="Z18" s="371"/>
      <c r="AA18" s="372"/>
      <c r="AB18" s="383" t="str">
        <f t="shared" si="1"/>
        <v/>
      </c>
      <c r="AC18" s="384"/>
      <c r="AD18" s="384"/>
      <c r="AE18" s="384"/>
      <c r="AF18" s="384"/>
      <c r="AG18" s="384"/>
      <c r="AH18" s="385"/>
      <c r="AI18" s="271"/>
      <c r="AJ18" s="265"/>
      <c r="AK18" s="265"/>
      <c r="AL18" s="265"/>
      <c r="AM18" s="266"/>
      <c r="AN18" s="264"/>
      <c r="AO18" s="265"/>
      <c r="AP18" s="265"/>
      <c r="AQ18" s="265"/>
      <c r="AR18" s="266"/>
      <c r="AS18" s="264"/>
      <c r="AT18" s="265"/>
      <c r="AU18" s="265"/>
      <c r="AV18" s="265"/>
      <c r="AW18" s="266"/>
      <c r="AX18" s="264"/>
      <c r="AY18" s="265"/>
      <c r="AZ18" s="265"/>
      <c r="BA18" s="265"/>
      <c r="BB18" s="266"/>
      <c r="BC18" s="264"/>
      <c r="BD18" s="265"/>
      <c r="BE18" s="265"/>
      <c r="BF18" s="265"/>
      <c r="BG18" s="266"/>
      <c r="BH18" s="264"/>
      <c r="BI18" s="265"/>
      <c r="BJ18" s="265"/>
      <c r="BK18" s="265"/>
      <c r="BL18" s="266"/>
      <c r="BM18" s="264"/>
      <c r="BN18" s="265"/>
      <c r="BO18" s="265"/>
      <c r="BP18" s="265"/>
      <c r="BQ18" s="266"/>
      <c r="BR18" s="264"/>
      <c r="BS18" s="265"/>
      <c r="BT18" s="265"/>
      <c r="BU18" s="265"/>
      <c r="BV18" s="266"/>
      <c r="BW18" s="264"/>
      <c r="BX18" s="265"/>
      <c r="BY18" s="265"/>
      <c r="BZ18" s="265"/>
      <c r="CA18" s="266"/>
      <c r="CB18" s="264"/>
      <c r="CC18" s="265"/>
      <c r="CD18" s="265"/>
      <c r="CE18" s="265"/>
      <c r="CF18" s="306"/>
      <c r="CG18" s="341" t="str">
        <f t="shared" si="2"/>
        <v/>
      </c>
      <c r="CH18" s="342"/>
      <c r="CI18" s="342"/>
      <c r="CJ18" s="342"/>
      <c r="CK18" s="343"/>
      <c r="CL18" s="335" t="str">
        <f t="shared" si="3"/>
        <v/>
      </c>
      <c r="CM18" s="336"/>
      <c r="CN18" s="336"/>
      <c r="CO18" s="336"/>
      <c r="CP18" s="336"/>
      <c r="CQ18" s="337"/>
    </row>
    <row r="19" spans="2:95" s="56" customFormat="1" ht="18" customHeight="1">
      <c r="B19" s="288"/>
      <c r="C19" s="289"/>
      <c r="D19" s="290"/>
      <c r="E19" s="246"/>
      <c r="F19" s="234"/>
      <c r="G19" s="234"/>
      <c r="H19" s="235" t="s">
        <v>94</v>
      </c>
      <c r="I19" s="235"/>
      <c r="J19" s="234"/>
      <c r="K19" s="234"/>
      <c r="L19" s="236"/>
      <c r="M19" s="246"/>
      <c r="N19" s="234"/>
      <c r="O19" s="234"/>
      <c r="P19" s="236"/>
      <c r="Q19" s="246"/>
      <c r="R19" s="234"/>
      <c r="S19" s="234"/>
      <c r="T19" s="236"/>
      <c r="U19" s="370" t="str">
        <f t="shared" si="0"/>
        <v/>
      </c>
      <c r="V19" s="371"/>
      <c r="W19" s="371"/>
      <c r="X19" s="371"/>
      <c r="Y19" s="371"/>
      <c r="Z19" s="371"/>
      <c r="AA19" s="372"/>
      <c r="AB19" s="383" t="str">
        <f t="shared" si="1"/>
        <v/>
      </c>
      <c r="AC19" s="384"/>
      <c r="AD19" s="384"/>
      <c r="AE19" s="384"/>
      <c r="AF19" s="384"/>
      <c r="AG19" s="384"/>
      <c r="AH19" s="385"/>
      <c r="AI19" s="271"/>
      <c r="AJ19" s="265"/>
      <c r="AK19" s="265"/>
      <c r="AL19" s="265"/>
      <c r="AM19" s="266"/>
      <c r="AN19" s="264"/>
      <c r="AO19" s="265"/>
      <c r="AP19" s="265"/>
      <c r="AQ19" s="265"/>
      <c r="AR19" s="266"/>
      <c r="AS19" s="264"/>
      <c r="AT19" s="265"/>
      <c r="AU19" s="265"/>
      <c r="AV19" s="265"/>
      <c r="AW19" s="266"/>
      <c r="AX19" s="264"/>
      <c r="AY19" s="265"/>
      <c r="AZ19" s="265"/>
      <c r="BA19" s="265"/>
      <c r="BB19" s="266"/>
      <c r="BC19" s="264"/>
      <c r="BD19" s="265"/>
      <c r="BE19" s="265"/>
      <c r="BF19" s="265"/>
      <c r="BG19" s="266"/>
      <c r="BH19" s="264"/>
      <c r="BI19" s="265"/>
      <c r="BJ19" s="265"/>
      <c r="BK19" s="265"/>
      <c r="BL19" s="266"/>
      <c r="BM19" s="264"/>
      <c r="BN19" s="265"/>
      <c r="BO19" s="265"/>
      <c r="BP19" s="265"/>
      <c r="BQ19" s="266"/>
      <c r="BR19" s="264"/>
      <c r="BS19" s="265"/>
      <c r="BT19" s="265"/>
      <c r="BU19" s="265"/>
      <c r="BV19" s="266"/>
      <c r="BW19" s="264"/>
      <c r="BX19" s="265"/>
      <c r="BY19" s="265"/>
      <c r="BZ19" s="265"/>
      <c r="CA19" s="266"/>
      <c r="CB19" s="264"/>
      <c r="CC19" s="265"/>
      <c r="CD19" s="265"/>
      <c r="CE19" s="265"/>
      <c r="CF19" s="306"/>
      <c r="CG19" s="341" t="str">
        <f t="shared" si="2"/>
        <v/>
      </c>
      <c r="CH19" s="342"/>
      <c r="CI19" s="342"/>
      <c r="CJ19" s="342"/>
      <c r="CK19" s="343"/>
      <c r="CL19" s="335" t="str">
        <f t="shared" si="3"/>
        <v/>
      </c>
      <c r="CM19" s="336"/>
      <c r="CN19" s="336"/>
      <c r="CO19" s="336"/>
      <c r="CP19" s="336"/>
      <c r="CQ19" s="337"/>
    </row>
    <row r="20" spans="2:95" s="56" customFormat="1" ht="18" customHeight="1">
      <c r="B20" s="288"/>
      <c r="C20" s="289"/>
      <c r="D20" s="290"/>
      <c r="E20" s="246"/>
      <c r="F20" s="234"/>
      <c r="G20" s="234"/>
      <c r="H20" s="235" t="s">
        <v>94</v>
      </c>
      <c r="I20" s="235"/>
      <c r="J20" s="234"/>
      <c r="K20" s="234"/>
      <c r="L20" s="236"/>
      <c r="M20" s="246"/>
      <c r="N20" s="234"/>
      <c r="O20" s="234"/>
      <c r="P20" s="236"/>
      <c r="Q20" s="246"/>
      <c r="R20" s="234"/>
      <c r="S20" s="234"/>
      <c r="T20" s="236"/>
      <c r="U20" s="370" t="str">
        <f t="shared" si="0"/>
        <v/>
      </c>
      <c r="V20" s="371"/>
      <c r="W20" s="371"/>
      <c r="X20" s="371"/>
      <c r="Y20" s="371"/>
      <c r="Z20" s="371"/>
      <c r="AA20" s="372"/>
      <c r="AB20" s="383" t="str">
        <f t="shared" si="1"/>
        <v/>
      </c>
      <c r="AC20" s="384"/>
      <c r="AD20" s="384"/>
      <c r="AE20" s="384"/>
      <c r="AF20" s="384"/>
      <c r="AG20" s="384"/>
      <c r="AH20" s="385"/>
      <c r="AI20" s="271"/>
      <c r="AJ20" s="265"/>
      <c r="AK20" s="265"/>
      <c r="AL20" s="265"/>
      <c r="AM20" s="266"/>
      <c r="AN20" s="264"/>
      <c r="AO20" s="265"/>
      <c r="AP20" s="265"/>
      <c r="AQ20" s="265"/>
      <c r="AR20" s="266"/>
      <c r="AS20" s="264"/>
      <c r="AT20" s="265"/>
      <c r="AU20" s="265"/>
      <c r="AV20" s="265"/>
      <c r="AW20" s="266"/>
      <c r="AX20" s="264"/>
      <c r="AY20" s="265"/>
      <c r="AZ20" s="265"/>
      <c r="BA20" s="265"/>
      <c r="BB20" s="266"/>
      <c r="BC20" s="264"/>
      <c r="BD20" s="265"/>
      <c r="BE20" s="265"/>
      <c r="BF20" s="265"/>
      <c r="BG20" s="266"/>
      <c r="BH20" s="264"/>
      <c r="BI20" s="265"/>
      <c r="BJ20" s="265"/>
      <c r="BK20" s="265"/>
      <c r="BL20" s="266"/>
      <c r="BM20" s="264"/>
      <c r="BN20" s="265"/>
      <c r="BO20" s="265"/>
      <c r="BP20" s="265"/>
      <c r="BQ20" s="266"/>
      <c r="BR20" s="264"/>
      <c r="BS20" s="265"/>
      <c r="BT20" s="265"/>
      <c r="BU20" s="265"/>
      <c r="BV20" s="266"/>
      <c r="BW20" s="264"/>
      <c r="BX20" s="265"/>
      <c r="BY20" s="265"/>
      <c r="BZ20" s="265"/>
      <c r="CA20" s="266"/>
      <c r="CB20" s="264"/>
      <c r="CC20" s="265"/>
      <c r="CD20" s="265"/>
      <c r="CE20" s="265"/>
      <c r="CF20" s="306"/>
      <c r="CG20" s="341" t="str">
        <f t="shared" si="2"/>
        <v/>
      </c>
      <c r="CH20" s="342"/>
      <c r="CI20" s="342"/>
      <c r="CJ20" s="342"/>
      <c r="CK20" s="343"/>
      <c r="CL20" s="335" t="str">
        <f t="shared" si="3"/>
        <v/>
      </c>
      <c r="CM20" s="336"/>
      <c r="CN20" s="336"/>
      <c r="CO20" s="336"/>
      <c r="CP20" s="336"/>
      <c r="CQ20" s="337"/>
    </row>
    <row r="21" spans="2:95" s="56" customFormat="1" ht="18" customHeight="1">
      <c r="B21" s="288"/>
      <c r="C21" s="289"/>
      <c r="D21" s="290"/>
      <c r="E21" s="246"/>
      <c r="F21" s="234"/>
      <c r="G21" s="234"/>
      <c r="H21" s="235" t="s">
        <v>94</v>
      </c>
      <c r="I21" s="235"/>
      <c r="J21" s="234"/>
      <c r="K21" s="234"/>
      <c r="L21" s="236"/>
      <c r="M21" s="246"/>
      <c r="N21" s="234"/>
      <c r="O21" s="234"/>
      <c r="P21" s="236"/>
      <c r="Q21" s="246"/>
      <c r="R21" s="234"/>
      <c r="S21" s="234"/>
      <c r="T21" s="236"/>
      <c r="U21" s="370" t="str">
        <f>IF(Q21="","",IF(Q21=1,36,ROUND(IF(Q21&lt;10,$BM$3*POWER(Q21,$BT$3),$BM$4*POWER(Q21,$BT$4)),1)))</f>
        <v/>
      </c>
      <c r="V21" s="371"/>
      <c r="W21" s="371"/>
      <c r="X21" s="371"/>
      <c r="Y21" s="371"/>
      <c r="Z21" s="371"/>
      <c r="AA21" s="372"/>
      <c r="AB21" s="383" t="str">
        <f t="shared" si="1"/>
        <v/>
      </c>
      <c r="AC21" s="384"/>
      <c r="AD21" s="384"/>
      <c r="AE21" s="384"/>
      <c r="AF21" s="384"/>
      <c r="AG21" s="384"/>
      <c r="AH21" s="385"/>
      <c r="AI21" s="271"/>
      <c r="AJ21" s="265"/>
      <c r="AK21" s="265"/>
      <c r="AL21" s="265"/>
      <c r="AM21" s="266"/>
      <c r="AN21" s="264"/>
      <c r="AO21" s="265"/>
      <c r="AP21" s="265"/>
      <c r="AQ21" s="265"/>
      <c r="AR21" s="266"/>
      <c r="AS21" s="264"/>
      <c r="AT21" s="265"/>
      <c r="AU21" s="265"/>
      <c r="AV21" s="265"/>
      <c r="AW21" s="266"/>
      <c r="AX21" s="264"/>
      <c r="AY21" s="265"/>
      <c r="AZ21" s="265"/>
      <c r="BA21" s="265"/>
      <c r="BB21" s="266"/>
      <c r="BC21" s="264"/>
      <c r="BD21" s="265"/>
      <c r="BE21" s="265"/>
      <c r="BF21" s="265"/>
      <c r="BG21" s="266"/>
      <c r="BH21" s="264"/>
      <c r="BI21" s="265"/>
      <c r="BJ21" s="265"/>
      <c r="BK21" s="265"/>
      <c r="BL21" s="266"/>
      <c r="BM21" s="264"/>
      <c r="BN21" s="265"/>
      <c r="BO21" s="265"/>
      <c r="BP21" s="265"/>
      <c r="BQ21" s="266"/>
      <c r="BR21" s="264"/>
      <c r="BS21" s="265"/>
      <c r="BT21" s="265"/>
      <c r="BU21" s="265"/>
      <c r="BV21" s="266"/>
      <c r="BW21" s="264"/>
      <c r="BX21" s="265"/>
      <c r="BY21" s="265"/>
      <c r="BZ21" s="265"/>
      <c r="CA21" s="266"/>
      <c r="CB21" s="264"/>
      <c r="CC21" s="265"/>
      <c r="CD21" s="265"/>
      <c r="CE21" s="265"/>
      <c r="CF21" s="306"/>
      <c r="CG21" s="341" t="str">
        <f t="shared" si="2"/>
        <v/>
      </c>
      <c r="CH21" s="342"/>
      <c r="CI21" s="342"/>
      <c r="CJ21" s="342"/>
      <c r="CK21" s="343"/>
      <c r="CL21" s="335" t="str">
        <f t="shared" si="3"/>
        <v/>
      </c>
      <c r="CM21" s="336"/>
      <c r="CN21" s="336"/>
      <c r="CO21" s="336"/>
      <c r="CP21" s="336"/>
      <c r="CQ21" s="337"/>
    </row>
    <row r="22" spans="2:95" s="56" customFormat="1" ht="18" customHeight="1">
      <c r="B22" s="288"/>
      <c r="C22" s="289"/>
      <c r="D22" s="290"/>
      <c r="E22" s="231" t="s">
        <v>109</v>
      </c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2"/>
      <c r="AM22" s="232"/>
      <c r="AN22" s="232"/>
      <c r="AO22" s="232"/>
      <c r="AP22" s="232"/>
      <c r="AQ22" s="232"/>
      <c r="AR22" s="232"/>
      <c r="AS22" s="232"/>
      <c r="AT22" s="232"/>
      <c r="AU22" s="232"/>
      <c r="AV22" s="232"/>
      <c r="AW22" s="232"/>
      <c r="AX22" s="232"/>
      <c r="AY22" s="232"/>
      <c r="AZ22" s="232"/>
      <c r="BA22" s="232"/>
      <c r="BB22" s="232"/>
      <c r="BC22" s="232"/>
      <c r="BD22" s="232"/>
      <c r="BE22" s="232"/>
      <c r="BF22" s="232"/>
      <c r="BG22" s="232"/>
      <c r="BH22" s="232"/>
      <c r="BI22" s="232"/>
      <c r="BJ22" s="232"/>
      <c r="BK22" s="232"/>
      <c r="BL22" s="232"/>
      <c r="BM22" s="232"/>
      <c r="BN22" s="232"/>
      <c r="BO22" s="232"/>
      <c r="BP22" s="232"/>
      <c r="BQ22" s="232"/>
      <c r="BR22" s="232"/>
      <c r="BS22" s="232"/>
      <c r="BT22" s="232"/>
      <c r="BU22" s="232"/>
      <c r="BV22" s="232"/>
      <c r="BW22" s="232"/>
      <c r="BX22" s="232"/>
      <c r="BY22" s="232"/>
      <c r="BZ22" s="232"/>
      <c r="CA22" s="232"/>
      <c r="CB22" s="232"/>
      <c r="CC22" s="232"/>
      <c r="CD22" s="232"/>
      <c r="CE22" s="232"/>
      <c r="CF22" s="232"/>
      <c r="CG22" s="232"/>
      <c r="CH22" s="232"/>
      <c r="CI22" s="232"/>
      <c r="CJ22" s="232"/>
      <c r="CK22" s="233"/>
      <c r="CL22" s="338" t="str">
        <f>IF(CL7="","",ROUND(SUM(CL7:CQ21),1))</f>
        <v/>
      </c>
      <c r="CM22" s="339"/>
      <c r="CN22" s="339"/>
      <c r="CO22" s="339"/>
      <c r="CP22" s="339"/>
      <c r="CQ22" s="340"/>
    </row>
    <row r="23" spans="2:95" s="53" customFormat="1" ht="18" customHeight="1">
      <c r="B23" s="288"/>
      <c r="C23" s="289"/>
      <c r="D23" s="290"/>
      <c r="E23" s="78" t="s">
        <v>111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248" t="s">
        <v>115</v>
      </c>
      <c r="AX23" s="248"/>
      <c r="AY23" s="248"/>
      <c r="AZ23" s="248"/>
      <c r="BA23" s="248"/>
      <c r="BB23" s="248"/>
      <c r="BC23" s="248"/>
      <c r="BD23" s="248"/>
      <c r="BE23" s="248"/>
      <c r="BF23" s="248"/>
      <c r="BG23" s="248"/>
      <c r="BH23" s="248"/>
      <c r="BI23" s="248"/>
      <c r="BJ23" s="248"/>
      <c r="BK23" s="248"/>
      <c r="BL23" s="248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57" t="s">
        <v>92</v>
      </c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81"/>
    </row>
    <row r="24" spans="2:95" s="53" customFormat="1" ht="18" customHeight="1">
      <c r="B24" s="288"/>
      <c r="C24" s="289"/>
      <c r="D24" s="290"/>
      <c r="E24" s="317" t="s">
        <v>86</v>
      </c>
      <c r="F24" s="270"/>
      <c r="G24" s="386" t="s">
        <v>112</v>
      </c>
      <c r="H24" s="386"/>
      <c r="I24" s="386"/>
      <c r="J24" s="270">
        <v>1.26E-2</v>
      </c>
      <c r="K24" s="270"/>
      <c r="L24" s="270"/>
      <c r="M24" s="270"/>
      <c r="N24" s="270"/>
      <c r="O24" s="270" t="s">
        <v>7</v>
      </c>
      <c r="P24" s="270"/>
      <c r="Q24" s="244">
        <v>1.7389999999999999E-2</v>
      </c>
      <c r="R24" s="244"/>
      <c r="S24" s="244"/>
      <c r="T24" s="244"/>
      <c r="U24" s="244"/>
      <c r="V24" s="244" t="s">
        <v>10</v>
      </c>
      <c r="W24" s="244"/>
      <c r="X24" s="244">
        <v>0.1087</v>
      </c>
      <c r="Y24" s="244"/>
      <c r="Z24" s="244"/>
      <c r="AA24" s="244"/>
      <c r="AB24" s="244"/>
      <c r="AC24" s="244" t="s">
        <v>104</v>
      </c>
      <c r="AD24" s="244"/>
      <c r="AE24" s="244" t="s">
        <v>106</v>
      </c>
      <c r="AF24" s="244"/>
      <c r="AG24" s="275" t="s">
        <v>113</v>
      </c>
      <c r="AH24" s="275"/>
      <c r="AI24" s="275"/>
      <c r="AJ24" s="244" t="s">
        <v>87</v>
      </c>
      <c r="AK24" s="244"/>
      <c r="AL24" s="244"/>
      <c r="AM24" s="270" t="s">
        <v>8</v>
      </c>
      <c r="AN24" s="270"/>
      <c r="AO24" s="279" t="s">
        <v>88</v>
      </c>
      <c r="AP24" s="279"/>
      <c r="AQ24" s="279"/>
      <c r="AR24" s="71">
        <v>2</v>
      </c>
      <c r="AS24" s="73"/>
      <c r="AT24" s="65"/>
      <c r="AU24" s="65"/>
      <c r="AV24" s="70"/>
      <c r="AW24" s="57" t="s">
        <v>128</v>
      </c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57" t="s">
        <v>108</v>
      </c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82"/>
    </row>
    <row r="25" spans="2:95" s="53" customFormat="1" ht="18" customHeight="1">
      <c r="B25" s="288"/>
      <c r="C25" s="289"/>
      <c r="D25" s="290"/>
      <c r="E25" s="317"/>
      <c r="F25" s="270"/>
      <c r="G25" s="386"/>
      <c r="H25" s="386"/>
      <c r="I25" s="386"/>
      <c r="J25" s="270"/>
      <c r="K25" s="270"/>
      <c r="L25" s="270"/>
      <c r="M25" s="270"/>
      <c r="N25" s="270"/>
      <c r="O25" s="270"/>
      <c r="P25" s="270"/>
      <c r="Q25" s="241" t="s">
        <v>88</v>
      </c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75"/>
      <c r="AH25" s="275"/>
      <c r="AI25" s="275"/>
      <c r="AJ25" s="241" t="s">
        <v>105</v>
      </c>
      <c r="AK25" s="241"/>
      <c r="AL25" s="241"/>
      <c r="AM25" s="270"/>
      <c r="AN25" s="270"/>
      <c r="AO25" s="241" t="s">
        <v>114</v>
      </c>
      <c r="AP25" s="241"/>
      <c r="AQ25" s="241"/>
      <c r="AR25" s="241"/>
      <c r="AS25" s="58"/>
      <c r="AT25" s="58"/>
      <c r="AU25" s="58"/>
      <c r="AV25" s="57"/>
      <c r="AW25" s="57" t="s">
        <v>127</v>
      </c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57" t="s">
        <v>93</v>
      </c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82"/>
    </row>
    <row r="26" spans="2:95" s="53" customFormat="1" ht="18" customHeight="1">
      <c r="B26" s="297"/>
      <c r="C26" s="259"/>
      <c r="D26" s="260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55"/>
      <c r="AH26" s="55"/>
      <c r="AI26" s="55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55"/>
      <c r="AW26" s="55" t="s">
        <v>129</v>
      </c>
      <c r="AX26" s="55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83"/>
    </row>
    <row r="27" spans="2:95" s="56" customFormat="1" ht="18" customHeight="1">
      <c r="B27" s="185" t="s">
        <v>118</v>
      </c>
      <c r="C27" s="360"/>
      <c r="D27" s="361"/>
      <c r="E27" s="270" t="s">
        <v>95</v>
      </c>
      <c r="F27" s="270"/>
      <c r="G27" s="270"/>
      <c r="H27" s="270"/>
      <c r="I27" s="270"/>
      <c r="J27" s="270"/>
      <c r="K27" s="270"/>
      <c r="L27" s="318"/>
      <c r="M27" s="317" t="s">
        <v>89</v>
      </c>
      <c r="N27" s="270"/>
      <c r="O27" s="270"/>
      <c r="P27" s="270"/>
      <c r="Q27" s="318"/>
      <c r="R27" s="317" t="s">
        <v>96</v>
      </c>
      <c r="S27" s="270"/>
      <c r="T27" s="270"/>
      <c r="U27" s="270"/>
      <c r="V27" s="318"/>
      <c r="W27" s="317" t="s">
        <v>79</v>
      </c>
      <c r="X27" s="270"/>
      <c r="Y27" s="270"/>
      <c r="Z27" s="270"/>
      <c r="AA27" s="270"/>
      <c r="AB27" s="270"/>
      <c r="AC27" s="270"/>
      <c r="AD27" s="318"/>
      <c r="AE27" s="379" t="s">
        <v>119</v>
      </c>
      <c r="AF27" s="380"/>
      <c r="AG27" s="380"/>
      <c r="AH27" s="380"/>
      <c r="AI27" s="380"/>
      <c r="AJ27" s="380"/>
      <c r="AK27" s="380"/>
      <c r="AL27" s="381"/>
      <c r="AM27" s="379" t="s">
        <v>91</v>
      </c>
      <c r="AN27" s="380"/>
      <c r="AO27" s="380"/>
      <c r="AP27" s="380"/>
      <c r="AQ27" s="380"/>
      <c r="AR27" s="380"/>
      <c r="AS27" s="380"/>
      <c r="AT27" s="381"/>
      <c r="AU27" s="317" t="s">
        <v>121</v>
      </c>
      <c r="AV27" s="270"/>
      <c r="AW27" s="270"/>
      <c r="AX27" s="270"/>
      <c r="AY27" s="270"/>
      <c r="AZ27" s="270"/>
      <c r="BA27" s="270"/>
      <c r="BB27" s="318"/>
      <c r="BC27" s="382" t="s">
        <v>123</v>
      </c>
      <c r="BD27" s="289"/>
      <c r="BE27" s="289"/>
      <c r="BF27" s="289"/>
      <c r="BG27" s="289"/>
      <c r="BH27" s="289"/>
      <c r="BI27" s="289"/>
      <c r="BJ27" s="290"/>
      <c r="BK27" s="78" t="s">
        <v>124</v>
      </c>
      <c r="BL27" s="60"/>
      <c r="BM27" s="60"/>
      <c r="BN27" s="60"/>
      <c r="BO27" s="60"/>
      <c r="BP27" s="60"/>
      <c r="BQ27" s="60"/>
      <c r="BR27" s="60"/>
      <c r="BS27" s="60"/>
      <c r="BT27" s="60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84"/>
    </row>
    <row r="28" spans="2:95" s="56" customFormat="1" ht="18" customHeight="1">
      <c r="B28" s="185"/>
      <c r="C28" s="360"/>
      <c r="D28" s="361"/>
      <c r="E28" s="244"/>
      <c r="F28" s="244"/>
      <c r="G28" s="244"/>
      <c r="H28" s="244"/>
      <c r="I28" s="244"/>
      <c r="J28" s="244"/>
      <c r="K28" s="244"/>
      <c r="L28" s="245"/>
      <c r="M28" s="243" t="s">
        <v>97</v>
      </c>
      <c r="N28" s="244"/>
      <c r="O28" s="244"/>
      <c r="P28" s="244"/>
      <c r="Q28" s="245"/>
      <c r="R28" s="243" t="s">
        <v>98</v>
      </c>
      <c r="S28" s="244"/>
      <c r="T28" s="244"/>
      <c r="U28" s="244"/>
      <c r="V28" s="245"/>
      <c r="W28" s="243" t="s">
        <v>99</v>
      </c>
      <c r="X28" s="244"/>
      <c r="Y28" s="244"/>
      <c r="Z28" s="244"/>
      <c r="AA28" s="244"/>
      <c r="AB28" s="244"/>
      <c r="AC28" s="244"/>
      <c r="AD28" s="245"/>
      <c r="AE28" s="243" t="s">
        <v>120</v>
      </c>
      <c r="AF28" s="244"/>
      <c r="AG28" s="244"/>
      <c r="AH28" s="244"/>
      <c r="AI28" s="244"/>
      <c r="AJ28" s="244"/>
      <c r="AK28" s="244"/>
      <c r="AL28" s="245"/>
      <c r="AM28" s="243" t="s">
        <v>100</v>
      </c>
      <c r="AN28" s="244"/>
      <c r="AO28" s="244"/>
      <c r="AP28" s="244"/>
      <c r="AQ28" s="244"/>
      <c r="AR28" s="244"/>
      <c r="AS28" s="244"/>
      <c r="AT28" s="245"/>
      <c r="AU28" s="243" t="s">
        <v>122</v>
      </c>
      <c r="AV28" s="244"/>
      <c r="AW28" s="244"/>
      <c r="AX28" s="244"/>
      <c r="AY28" s="244"/>
      <c r="AZ28" s="244"/>
      <c r="BA28" s="244"/>
      <c r="BB28" s="245"/>
      <c r="BC28" s="258"/>
      <c r="BD28" s="259"/>
      <c r="BE28" s="259"/>
      <c r="BF28" s="259"/>
      <c r="BG28" s="259"/>
      <c r="BH28" s="259"/>
      <c r="BI28" s="259"/>
      <c r="BJ28" s="260"/>
      <c r="BK28" s="280" t="s">
        <v>143</v>
      </c>
      <c r="BL28" s="275"/>
      <c r="BM28" s="275"/>
      <c r="BN28" s="275"/>
      <c r="BO28" s="275"/>
      <c r="BP28" s="275"/>
      <c r="BQ28" s="275"/>
      <c r="BR28" s="275"/>
      <c r="BS28" s="275"/>
      <c r="BT28" s="275"/>
      <c r="BU28" s="275"/>
      <c r="BV28" s="275"/>
      <c r="BW28" s="275"/>
      <c r="BX28" s="275"/>
      <c r="BY28" s="275"/>
      <c r="BZ28" s="275"/>
      <c r="CA28" s="275"/>
      <c r="CB28" s="275"/>
      <c r="CC28" s="275"/>
      <c r="CD28" s="275"/>
      <c r="CE28" s="275"/>
      <c r="CF28" s="275"/>
      <c r="CG28" s="275"/>
      <c r="CH28" s="275"/>
      <c r="CI28" s="275"/>
      <c r="CJ28" s="275"/>
      <c r="CK28" s="275"/>
      <c r="CL28" s="275"/>
      <c r="CM28" s="275"/>
      <c r="CN28" s="275"/>
      <c r="CO28" s="275"/>
      <c r="CP28" s="275"/>
      <c r="CQ28" s="348"/>
    </row>
    <row r="29" spans="2:95" s="56" customFormat="1" ht="18" customHeight="1">
      <c r="B29" s="185"/>
      <c r="C29" s="360"/>
      <c r="D29" s="361"/>
      <c r="E29" s="234"/>
      <c r="F29" s="234"/>
      <c r="G29" s="234"/>
      <c r="H29" s="235" t="s">
        <v>94</v>
      </c>
      <c r="I29" s="235"/>
      <c r="J29" s="234"/>
      <c r="K29" s="234"/>
      <c r="L29" s="236"/>
      <c r="M29" s="246"/>
      <c r="N29" s="234"/>
      <c r="O29" s="234"/>
      <c r="P29" s="234"/>
      <c r="Q29" s="236"/>
      <c r="R29" s="246"/>
      <c r="S29" s="234"/>
      <c r="T29" s="234"/>
      <c r="U29" s="234"/>
      <c r="V29" s="236"/>
      <c r="W29" s="370" t="str">
        <f>IF(M29="","",ROUNDUP(IF(R29&lt;10,$BM$3*POWER(R29,$BT$3),$BM$4*POWER(R29,$BT$4)),1))</f>
        <v/>
      </c>
      <c r="X29" s="371"/>
      <c r="Y29" s="371"/>
      <c r="Z29" s="371"/>
      <c r="AA29" s="371"/>
      <c r="AB29" s="371"/>
      <c r="AC29" s="371"/>
      <c r="AD29" s="372"/>
      <c r="AE29" s="367" t="str">
        <f>IF(M29="","",ROUND(W29/60000,5))</f>
        <v/>
      </c>
      <c r="AF29" s="368"/>
      <c r="AG29" s="368"/>
      <c r="AH29" s="368"/>
      <c r="AI29" s="368"/>
      <c r="AJ29" s="368"/>
      <c r="AK29" s="368"/>
      <c r="AL29" s="369"/>
      <c r="AM29" s="367" t="str">
        <f>IF(M29="","",ROUND(3.14/4*((M29/1000)^2),5))</f>
        <v/>
      </c>
      <c r="AN29" s="368"/>
      <c r="AO29" s="368"/>
      <c r="AP29" s="368"/>
      <c r="AQ29" s="368"/>
      <c r="AR29" s="368"/>
      <c r="AS29" s="368"/>
      <c r="AT29" s="369"/>
      <c r="AU29" s="276"/>
      <c r="AV29" s="277"/>
      <c r="AW29" s="277"/>
      <c r="AX29" s="277"/>
      <c r="AY29" s="277"/>
      <c r="AZ29" s="277"/>
      <c r="BA29" s="277"/>
      <c r="BB29" s="278"/>
      <c r="BC29" s="364" t="str">
        <f>IF(M29="","",ROUNDUP(10.666*110^-1.85*(M29/1000)^-4.87*AE29^1.85*AU29,2))</f>
        <v/>
      </c>
      <c r="BD29" s="365"/>
      <c r="BE29" s="365"/>
      <c r="BF29" s="365"/>
      <c r="BG29" s="365"/>
      <c r="BH29" s="365"/>
      <c r="BI29" s="365"/>
      <c r="BJ29" s="366"/>
      <c r="BK29" s="280"/>
      <c r="BL29" s="275"/>
      <c r="BM29" s="275"/>
      <c r="BN29" s="275"/>
      <c r="BO29" s="275"/>
      <c r="BP29" s="275"/>
      <c r="BQ29" s="275"/>
      <c r="BR29" s="275"/>
      <c r="BS29" s="275"/>
      <c r="BT29" s="275"/>
      <c r="BU29" s="275"/>
      <c r="BV29" s="275"/>
      <c r="BW29" s="275"/>
      <c r="BX29" s="275"/>
      <c r="BY29" s="275"/>
      <c r="BZ29" s="275"/>
      <c r="CA29" s="275"/>
      <c r="CB29" s="275"/>
      <c r="CC29" s="275"/>
      <c r="CD29" s="275"/>
      <c r="CE29" s="275"/>
      <c r="CF29" s="275"/>
      <c r="CG29" s="275"/>
      <c r="CH29" s="275"/>
      <c r="CI29" s="275"/>
      <c r="CJ29" s="275"/>
      <c r="CK29" s="275"/>
      <c r="CL29" s="275"/>
      <c r="CM29" s="275"/>
      <c r="CN29" s="275"/>
      <c r="CO29" s="275"/>
      <c r="CP29" s="275"/>
      <c r="CQ29" s="348"/>
    </row>
    <row r="30" spans="2:95" s="56" customFormat="1" ht="18" customHeight="1">
      <c r="B30" s="185"/>
      <c r="C30" s="360"/>
      <c r="D30" s="361"/>
      <c r="E30" s="234"/>
      <c r="F30" s="234"/>
      <c r="G30" s="234"/>
      <c r="H30" s="235" t="s">
        <v>94</v>
      </c>
      <c r="I30" s="235"/>
      <c r="J30" s="234"/>
      <c r="K30" s="234"/>
      <c r="L30" s="236"/>
      <c r="M30" s="246"/>
      <c r="N30" s="234"/>
      <c r="O30" s="234"/>
      <c r="P30" s="234"/>
      <c r="Q30" s="236"/>
      <c r="R30" s="246"/>
      <c r="S30" s="234"/>
      <c r="T30" s="234"/>
      <c r="U30" s="234"/>
      <c r="V30" s="236"/>
      <c r="W30" s="370" t="str">
        <f t="shared" ref="W30:W33" si="4">IF(M30="","",ROUNDUP(IF(R30&lt;10,$BM$3*POWER(R30,$BT$3),$BM$4*POWER(R30,$BT$4)),1))</f>
        <v/>
      </c>
      <c r="X30" s="371"/>
      <c r="Y30" s="371"/>
      <c r="Z30" s="371"/>
      <c r="AA30" s="371"/>
      <c r="AB30" s="371"/>
      <c r="AC30" s="371"/>
      <c r="AD30" s="372"/>
      <c r="AE30" s="367" t="str">
        <f t="shared" ref="AE30:AE33" si="5">IF(M30="","",ROUND(W30/60000,5))</f>
        <v/>
      </c>
      <c r="AF30" s="368"/>
      <c r="AG30" s="368"/>
      <c r="AH30" s="368"/>
      <c r="AI30" s="368"/>
      <c r="AJ30" s="368"/>
      <c r="AK30" s="368"/>
      <c r="AL30" s="369"/>
      <c r="AM30" s="367" t="str">
        <f t="shared" ref="AM30:AM33" si="6">IF(M30="","",ROUND(3.14/4*((M30/1000)^2),5))</f>
        <v/>
      </c>
      <c r="AN30" s="368"/>
      <c r="AO30" s="368"/>
      <c r="AP30" s="368"/>
      <c r="AQ30" s="368"/>
      <c r="AR30" s="368"/>
      <c r="AS30" s="368"/>
      <c r="AT30" s="369"/>
      <c r="AU30" s="276"/>
      <c r="AV30" s="277"/>
      <c r="AW30" s="277"/>
      <c r="AX30" s="277"/>
      <c r="AY30" s="277"/>
      <c r="AZ30" s="277"/>
      <c r="BA30" s="277"/>
      <c r="BB30" s="278"/>
      <c r="BC30" s="364" t="str">
        <f t="shared" ref="BC30:BC33" si="7">IF(M30="","",ROUNDUP(10.666*110^-1.85*(M30/1000)^-4.87*AE30^1.85*AU30,2))</f>
        <v/>
      </c>
      <c r="BD30" s="365"/>
      <c r="BE30" s="365"/>
      <c r="BF30" s="365"/>
      <c r="BG30" s="365"/>
      <c r="BH30" s="365"/>
      <c r="BI30" s="365"/>
      <c r="BJ30" s="366"/>
      <c r="BK30" s="67" t="s">
        <v>115</v>
      </c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8"/>
      <c r="CE30" s="57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85"/>
    </row>
    <row r="31" spans="2:95" s="56" customFormat="1" ht="18" customHeight="1">
      <c r="B31" s="185"/>
      <c r="C31" s="360"/>
      <c r="D31" s="361"/>
      <c r="E31" s="234"/>
      <c r="F31" s="234"/>
      <c r="G31" s="234"/>
      <c r="H31" s="235" t="s">
        <v>94</v>
      </c>
      <c r="I31" s="235"/>
      <c r="J31" s="234"/>
      <c r="K31" s="234"/>
      <c r="L31" s="236"/>
      <c r="M31" s="246"/>
      <c r="N31" s="234"/>
      <c r="O31" s="234"/>
      <c r="P31" s="234"/>
      <c r="Q31" s="236"/>
      <c r="R31" s="246"/>
      <c r="S31" s="234"/>
      <c r="T31" s="234"/>
      <c r="U31" s="234"/>
      <c r="V31" s="236"/>
      <c r="W31" s="370" t="str">
        <f t="shared" si="4"/>
        <v/>
      </c>
      <c r="X31" s="371"/>
      <c r="Y31" s="371"/>
      <c r="Z31" s="371"/>
      <c r="AA31" s="371"/>
      <c r="AB31" s="371"/>
      <c r="AC31" s="371"/>
      <c r="AD31" s="372"/>
      <c r="AE31" s="367" t="str">
        <f t="shared" si="5"/>
        <v/>
      </c>
      <c r="AF31" s="368"/>
      <c r="AG31" s="368"/>
      <c r="AH31" s="368"/>
      <c r="AI31" s="368"/>
      <c r="AJ31" s="368"/>
      <c r="AK31" s="368"/>
      <c r="AL31" s="369"/>
      <c r="AM31" s="367" t="str">
        <f t="shared" si="6"/>
        <v/>
      </c>
      <c r="AN31" s="368"/>
      <c r="AO31" s="368"/>
      <c r="AP31" s="368"/>
      <c r="AQ31" s="368"/>
      <c r="AR31" s="368"/>
      <c r="AS31" s="368"/>
      <c r="AT31" s="369"/>
      <c r="AU31" s="246"/>
      <c r="AV31" s="234"/>
      <c r="AW31" s="234"/>
      <c r="AX31" s="234"/>
      <c r="AY31" s="234"/>
      <c r="AZ31" s="234"/>
      <c r="BA31" s="234"/>
      <c r="BB31" s="236"/>
      <c r="BC31" s="364" t="str">
        <f t="shared" si="7"/>
        <v/>
      </c>
      <c r="BD31" s="365"/>
      <c r="BE31" s="365"/>
      <c r="BF31" s="365"/>
      <c r="BG31" s="365"/>
      <c r="BH31" s="365"/>
      <c r="BI31" s="365"/>
      <c r="BJ31" s="366"/>
      <c r="BK31" s="67" t="s">
        <v>126</v>
      </c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85"/>
    </row>
    <row r="32" spans="2:95" s="56" customFormat="1" ht="18" customHeight="1">
      <c r="B32" s="185"/>
      <c r="C32" s="360"/>
      <c r="D32" s="361"/>
      <c r="E32" s="234"/>
      <c r="F32" s="234"/>
      <c r="G32" s="234"/>
      <c r="H32" s="235" t="s">
        <v>94</v>
      </c>
      <c r="I32" s="235"/>
      <c r="J32" s="234"/>
      <c r="K32" s="234"/>
      <c r="L32" s="236"/>
      <c r="M32" s="246"/>
      <c r="N32" s="234"/>
      <c r="O32" s="234"/>
      <c r="P32" s="234"/>
      <c r="Q32" s="236"/>
      <c r="R32" s="246"/>
      <c r="S32" s="234"/>
      <c r="T32" s="234"/>
      <c r="U32" s="234"/>
      <c r="V32" s="236"/>
      <c r="W32" s="370" t="str">
        <f t="shared" si="4"/>
        <v/>
      </c>
      <c r="X32" s="371"/>
      <c r="Y32" s="371"/>
      <c r="Z32" s="371"/>
      <c r="AA32" s="371"/>
      <c r="AB32" s="371"/>
      <c r="AC32" s="371"/>
      <c r="AD32" s="372"/>
      <c r="AE32" s="367" t="str">
        <f t="shared" si="5"/>
        <v/>
      </c>
      <c r="AF32" s="368"/>
      <c r="AG32" s="368"/>
      <c r="AH32" s="368"/>
      <c r="AI32" s="368"/>
      <c r="AJ32" s="368"/>
      <c r="AK32" s="368"/>
      <c r="AL32" s="369"/>
      <c r="AM32" s="367" t="str">
        <f t="shared" si="6"/>
        <v/>
      </c>
      <c r="AN32" s="368"/>
      <c r="AO32" s="368"/>
      <c r="AP32" s="368"/>
      <c r="AQ32" s="368"/>
      <c r="AR32" s="368"/>
      <c r="AS32" s="368"/>
      <c r="AT32" s="369"/>
      <c r="AU32" s="246"/>
      <c r="AV32" s="234"/>
      <c r="AW32" s="234"/>
      <c r="AX32" s="234"/>
      <c r="AY32" s="234"/>
      <c r="AZ32" s="234"/>
      <c r="BA32" s="234"/>
      <c r="BB32" s="236"/>
      <c r="BC32" s="364" t="str">
        <f t="shared" si="7"/>
        <v/>
      </c>
      <c r="BD32" s="365"/>
      <c r="BE32" s="365"/>
      <c r="BF32" s="365"/>
      <c r="BG32" s="365"/>
      <c r="BH32" s="365"/>
      <c r="BI32" s="365"/>
      <c r="BJ32" s="366"/>
      <c r="BK32" s="67" t="s">
        <v>92</v>
      </c>
      <c r="BL32" s="57"/>
      <c r="BM32" s="57"/>
      <c r="BN32" s="57"/>
      <c r="BO32" s="57"/>
      <c r="BP32" s="57"/>
      <c r="BQ32" s="57"/>
      <c r="BR32" s="57"/>
      <c r="BS32" s="57"/>
      <c r="BT32" s="57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85"/>
    </row>
    <row r="33" spans="2:96" s="56" customFormat="1" ht="18" customHeight="1">
      <c r="B33" s="185"/>
      <c r="C33" s="360"/>
      <c r="D33" s="361"/>
      <c r="E33" s="234"/>
      <c r="F33" s="234"/>
      <c r="G33" s="234"/>
      <c r="H33" s="235" t="s">
        <v>94</v>
      </c>
      <c r="I33" s="235"/>
      <c r="J33" s="234"/>
      <c r="K33" s="234"/>
      <c r="L33" s="236"/>
      <c r="M33" s="246"/>
      <c r="N33" s="234"/>
      <c r="O33" s="234"/>
      <c r="P33" s="234"/>
      <c r="Q33" s="236"/>
      <c r="R33" s="246"/>
      <c r="S33" s="234"/>
      <c r="T33" s="234"/>
      <c r="U33" s="234"/>
      <c r="V33" s="236"/>
      <c r="W33" s="370" t="str">
        <f t="shared" si="4"/>
        <v/>
      </c>
      <c r="X33" s="371"/>
      <c r="Y33" s="371"/>
      <c r="Z33" s="371"/>
      <c r="AA33" s="371"/>
      <c r="AB33" s="371"/>
      <c r="AC33" s="371"/>
      <c r="AD33" s="372"/>
      <c r="AE33" s="367" t="str">
        <f t="shared" si="5"/>
        <v/>
      </c>
      <c r="AF33" s="368"/>
      <c r="AG33" s="368"/>
      <c r="AH33" s="368"/>
      <c r="AI33" s="368"/>
      <c r="AJ33" s="368"/>
      <c r="AK33" s="368"/>
      <c r="AL33" s="369"/>
      <c r="AM33" s="367" t="str">
        <f t="shared" si="6"/>
        <v/>
      </c>
      <c r="AN33" s="368"/>
      <c r="AO33" s="368"/>
      <c r="AP33" s="368"/>
      <c r="AQ33" s="368"/>
      <c r="AR33" s="368"/>
      <c r="AS33" s="368"/>
      <c r="AT33" s="369"/>
      <c r="AU33" s="228"/>
      <c r="AV33" s="229"/>
      <c r="AW33" s="229"/>
      <c r="AX33" s="229"/>
      <c r="AY33" s="229"/>
      <c r="AZ33" s="229"/>
      <c r="BA33" s="229"/>
      <c r="BB33" s="230"/>
      <c r="BC33" s="364" t="str">
        <f t="shared" si="7"/>
        <v/>
      </c>
      <c r="BD33" s="365"/>
      <c r="BE33" s="365"/>
      <c r="BF33" s="365"/>
      <c r="BG33" s="365"/>
      <c r="BH33" s="365"/>
      <c r="BI33" s="365"/>
      <c r="BJ33" s="366"/>
      <c r="BK33" s="67" t="s">
        <v>134</v>
      </c>
      <c r="BL33" s="57"/>
      <c r="BM33" s="57"/>
      <c r="BN33" s="57"/>
      <c r="BO33" s="57"/>
      <c r="BP33" s="57"/>
      <c r="BQ33" s="57"/>
      <c r="BR33" s="57"/>
      <c r="BS33" s="57"/>
      <c r="BT33" s="57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85"/>
    </row>
    <row r="34" spans="2:96" s="56" customFormat="1" ht="18" customHeight="1">
      <c r="B34" s="185"/>
      <c r="C34" s="360"/>
      <c r="D34" s="361"/>
      <c r="E34" s="231" t="s">
        <v>109</v>
      </c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2"/>
      <c r="AR34" s="232"/>
      <c r="AS34" s="232"/>
      <c r="AT34" s="232"/>
      <c r="AU34" s="232"/>
      <c r="AV34" s="232"/>
      <c r="AW34" s="232"/>
      <c r="AX34" s="232"/>
      <c r="AY34" s="232"/>
      <c r="AZ34" s="232"/>
      <c r="BA34" s="232"/>
      <c r="BB34" s="233"/>
      <c r="BC34" s="351" t="str">
        <f>IF(BC29="","",ROUND(SUM(BC29:BJ33),1))</f>
        <v/>
      </c>
      <c r="BD34" s="352"/>
      <c r="BE34" s="352"/>
      <c r="BF34" s="352"/>
      <c r="BG34" s="352"/>
      <c r="BH34" s="352"/>
      <c r="BI34" s="352"/>
      <c r="BJ34" s="353"/>
      <c r="BK34" s="54" t="s">
        <v>135</v>
      </c>
      <c r="BL34" s="55"/>
      <c r="BM34" s="55"/>
      <c r="BN34" s="55"/>
      <c r="BO34" s="55"/>
      <c r="BP34" s="55"/>
      <c r="BQ34" s="55"/>
      <c r="BR34" s="55"/>
      <c r="BS34" s="55"/>
      <c r="BT34" s="55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97"/>
    </row>
    <row r="35" spans="2:96" s="53" customFormat="1" ht="9" customHeight="1" thickBot="1">
      <c r="B35" s="99"/>
      <c r="C35" s="100"/>
      <c r="D35" s="100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101"/>
      <c r="V35" s="101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102"/>
      <c r="AI35" s="102"/>
      <c r="AJ35" s="102"/>
      <c r="AK35" s="102"/>
      <c r="AL35" s="88"/>
      <c r="AM35" s="88"/>
      <c r="AN35" s="88"/>
      <c r="AO35" s="88"/>
      <c r="AP35" s="88"/>
      <c r="AQ35" s="86"/>
      <c r="AR35" s="86"/>
      <c r="AS35" s="86"/>
      <c r="AT35" s="88"/>
      <c r="AU35" s="88"/>
      <c r="AV35" s="88"/>
      <c r="AW35" s="86"/>
      <c r="AX35" s="86"/>
      <c r="AY35" s="86"/>
      <c r="AZ35" s="103"/>
      <c r="BA35" s="103"/>
      <c r="BB35" s="103"/>
      <c r="BC35" s="103"/>
      <c r="BD35" s="103"/>
      <c r="BE35" s="103"/>
      <c r="BF35" s="88"/>
      <c r="BG35" s="88"/>
      <c r="BH35" s="88"/>
      <c r="BI35" s="88"/>
      <c r="BJ35" s="88"/>
      <c r="BK35" s="88"/>
      <c r="BL35" s="87"/>
      <c r="BM35" s="87"/>
      <c r="BN35" s="87"/>
      <c r="BO35" s="87"/>
      <c r="BP35" s="87"/>
      <c r="BQ35" s="87"/>
      <c r="BR35" s="87"/>
      <c r="BS35" s="87"/>
      <c r="BT35" s="87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81"/>
      <c r="CR35" s="70"/>
    </row>
    <row r="36" spans="2:96" ht="18" customHeight="1" thickBot="1">
      <c r="B36" s="104" t="s">
        <v>162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349" t="s">
        <v>116</v>
      </c>
      <c r="BE36" s="349"/>
      <c r="BF36" s="349"/>
      <c r="BG36" s="350" t="str">
        <f>IF(CL22="","",CL22)</f>
        <v/>
      </c>
      <c r="BH36" s="350"/>
      <c r="BI36" s="350"/>
      <c r="BJ36" s="350"/>
      <c r="BK36" s="350"/>
      <c r="BL36" s="350"/>
      <c r="BM36" s="350"/>
      <c r="BN36" s="347" t="s">
        <v>130</v>
      </c>
      <c r="BO36" s="347"/>
      <c r="BP36" s="347"/>
      <c r="BQ36" s="349" t="s">
        <v>144</v>
      </c>
      <c r="BR36" s="349"/>
      <c r="BS36" s="349"/>
      <c r="BT36" s="350" t="str">
        <f>IF(BC34="","",BC34)</f>
        <v/>
      </c>
      <c r="BU36" s="350"/>
      <c r="BV36" s="350"/>
      <c r="BW36" s="350"/>
      <c r="BX36" s="350"/>
      <c r="BY36" s="350"/>
      <c r="BZ36" s="350"/>
      <c r="CA36" s="347" t="s">
        <v>130</v>
      </c>
      <c r="CB36" s="347"/>
      <c r="CC36" s="347"/>
      <c r="CD36" s="349" t="s">
        <v>116</v>
      </c>
      <c r="CE36" s="349"/>
      <c r="CF36" s="349"/>
      <c r="CG36" s="344" t="str">
        <f>IF(BG36="","",BG36+BT36)</f>
        <v/>
      </c>
      <c r="CH36" s="345"/>
      <c r="CI36" s="345"/>
      <c r="CJ36" s="345"/>
      <c r="CK36" s="345"/>
      <c r="CL36" s="345"/>
      <c r="CM36" s="346"/>
      <c r="CN36" s="347" t="s">
        <v>130</v>
      </c>
      <c r="CO36" s="347"/>
      <c r="CP36" s="347"/>
      <c r="CQ36" s="112"/>
      <c r="CR36" s="110"/>
    </row>
    <row r="37" spans="2:96" ht="9" customHeight="1" thickBot="1">
      <c r="B37" s="107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3"/>
      <c r="CR37" s="110"/>
    </row>
  </sheetData>
  <sheetProtection sheet="1" objects="1" scenarios="1"/>
  <mergeCells count="421">
    <mergeCell ref="BC3:BJ3"/>
    <mergeCell ref="BC4:BJ4"/>
    <mergeCell ref="BK3:BL3"/>
    <mergeCell ref="BM3:BN3"/>
    <mergeCell ref="BQ3:BS3"/>
    <mergeCell ref="BT3:BU3"/>
    <mergeCell ref="BK4:BL4"/>
    <mergeCell ref="BM4:BN4"/>
    <mergeCell ref="BQ4:BS4"/>
    <mergeCell ref="BT4:BU4"/>
    <mergeCell ref="B5:D26"/>
    <mergeCell ref="E5:L6"/>
    <mergeCell ref="M5:P5"/>
    <mergeCell ref="Q5:T5"/>
    <mergeCell ref="U5:AA5"/>
    <mergeCell ref="E9:G9"/>
    <mergeCell ref="H9:I9"/>
    <mergeCell ref="J9:L9"/>
    <mergeCell ref="M9:P9"/>
    <mergeCell ref="Q9:T9"/>
    <mergeCell ref="E11:G11"/>
    <mergeCell ref="H11:I11"/>
    <mergeCell ref="J11:L11"/>
    <mergeCell ref="M11:P11"/>
    <mergeCell ref="Q11:T11"/>
    <mergeCell ref="E13:G13"/>
    <mergeCell ref="H13:I13"/>
    <mergeCell ref="J13:L13"/>
    <mergeCell ref="M13:P13"/>
    <mergeCell ref="Q13:T13"/>
    <mergeCell ref="E19:G19"/>
    <mergeCell ref="H19:I19"/>
    <mergeCell ref="J19:L19"/>
    <mergeCell ref="M19:P19"/>
    <mergeCell ref="CB6:CF6"/>
    <mergeCell ref="CG6:CK6"/>
    <mergeCell ref="E7:G7"/>
    <mergeCell ref="H7:I7"/>
    <mergeCell ref="J7:L7"/>
    <mergeCell ref="M7:P7"/>
    <mergeCell ref="Q7:T7"/>
    <mergeCell ref="AB5:AH5"/>
    <mergeCell ref="M6:P6"/>
    <mergeCell ref="Q6:T6"/>
    <mergeCell ref="U6:AA6"/>
    <mergeCell ref="AB6:AH6"/>
    <mergeCell ref="AI6:AM6"/>
    <mergeCell ref="AN6:AR6"/>
    <mergeCell ref="AS6:AW6"/>
    <mergeCell ref="CB7:CF7"/>
    <mergeCell ref="CG7:CK7"/>
    <mergeCell ref="CL7:CQ7"/>
    <mergeCell ref="E8:G8"/>
    <mergeCell ref="H8:I8"/>
    <mergeCell ref="J8:L8"/>
    <mergeCell ref="M8:P8"/>
    <mergeCell ref="Q8:T8"/>
    <mergeCell ref="U7:AA7"/>
    <mergeCell ref="AB7:AH7"/>
    <mergeCell ref="AI7:AM7"/>
    <mergeCell ref="AN7:AR7"/>
    <mergeCell ref="AS7:AW7"/>
    <mergeCell ref="BC7:BG7"/>
    <mergeCell ref="CB8:CF8"/>
    <mergeCell ref="CG8:CK8"/>
    <mergeCell ref="CL8:CQ8"/>
    <mergeCell ref="U8:AA8"/>
    <mergeCell ref="AB8:AH8"/>
    <mergeCell ref="AI8:AM8"/>
    <mergeCell ref="AN8:AR8"/>
    <mergeCell ref="AS8:AW8"/>
    <mergeCell ref="BC8:BG8"/>
    <mergeCell ref="CB9:CF9"/>
    <mergeCell ref="CG9:CK9"/>
    <mergeCell ref="CL9:CQ9"/>
    <mergeCell ref="E10:G10"/>
    <mergeCell ref="H10:I10"/>
    <mergeCell ref="J10:L10"/>
    <mergeCell ref="M10:P10"/>
    <mergeCell ref="Q10:T10"/>
    <mergeCell ref="U9:AA9"/>
    <mergeCell ref="AB9:AH9"/>
    <mergeCell ref="AI9:AM9"/>
    <mergeCell ref="AN9:AR9"/>
    <mergeCell ref="AS9:AW9"/>
    <mergeCell ref="BC9:BG9"/>
    <mergeCell ref="CB10:CF10"/>
    <mergeCell ref="CG10:CK10"/>
    <mergeCell ref="CL10:CQ10"/>
    <mergeCell ref="U10:AA10"/>
    <mergeCell ref="AB10:AH10"/>
    <mergeCell ref="AI10:AM10"/>
    <mergeCell ref="AN10:AR10"/>
    <mergeCell ref="AS10:AW10"/>
    <mergeCell ref="BC10:BG10"/>
    <mergeCell ref="BW9:CA9"/>
    <mergeCell ref="CB11:CF11"/>
    <mergeCell ref="CG11:CK11"/>
    <mergeCell ref="CL11:CQ11"/>
    <mergeCell ref="E12:G12"/>
    <mergeCell ref="H12:I12"/>
    <mergeCell ref="J12:L12"/>
    <mergeCell ref="M12:P12"/>
    <mergeCell ref="Q12:T12"/>
    <mergeCell ref="U11:AA11"/>
    <mergeCell ref="AB11:AH11"/>
    <mergeCell ref="AI11:AM11"/>
    <mergeCell ref="AN11:AR11"/>
    <mergeCell ref="AS11:AW11"/>
    <mergeCell ref="BC11:BG11"/>
    <mergeCell ref="BM12:BQ12"/>
    <mergeCell ref="BR12:BV12"/>
    <mergeCell ref="CB12:CF12"/>
    <mergeCell ref="CG12:CK12"/>
    <mergeCell ref="CL12:CQ12"/>
    <mergeCell ref="BC12:BG12"/>
    <mergeCell ref="BH12:BL12"/>
    <mergeCell ref="U12:AA12"/>
    <mergeCell ref="AB12:AH12"/>
    <mergeCell ref="AI12:AM12"/>
    <mergeCell ref="AN12:AR12"/>
    <mergeCell ref="AS12:AW12"/>
    <mergeCell ref="BM13:BQ13"/>
    <mergeCell ref="BR13:BV13"/>
    <mergeCell ref="CB13:CF13"/>
    <mergeCell ref="CG13:CK13"/>
    <mergeCell ref="CL13:CQ13"/>
    <mergeCell ref="E14:G14"/>
    <mergeCell ref="H14:I14"/>
    <mergeCell ref="J14:L14"/>
    <mergeCell ref="M14:P14"/>
    <mergeCell ref="Q14:T14"/>
    <mergeCell ref="U13:AA13"/>
    <mergeCell ref="AB13:AH13"/>
    <mergeCell ref="AI13:AM13"/>
    <mergeCell ref="AN13:AR13"/>
    <mergeCell ref="AS13:AW13"/>
    <mergeCell ref="BC13:BG13"/>
    <mergeCell ref="AX13:BB13"/>
    <mergeCell ref="BM14:BQ14"/>
    <mergeCell ref="BR14:BV14"/>
    <mergeCell ref="CB14:CF14"/>
    <mergeCell ref="CG14:CK14"/>
    <mergeCell ref="CL14:CQ14"/>
    <mergeCell ref="AS14:AW14"/>
    <mergeCell ref="BC14:BG14"/>
    <mergeCell ref="E15:G15"/>
    <mergeCell ref="H15:I15"/>
    <mergeCell ref="J15:L15"/>
    <mergeCell ref="M15:P15"/>
    <mergeCell ref="Q15:T15"/>
    <mergeCell ref="U14:AA14"/>
    <mergeCell ref="AB14:AH14"/>
    <mergeCell ref="AI14:AM14"/>
    <mergeCell ref="AN14:AR14"/>
    <mergeCell ref="AX14:BB14"/>
    <mergeCell ref="BM15:BQ15"/>
    <mergeCell ref="BR15:BV15"/>
    <mergeCell ref="CB15:CF15"/>
    <mergeCell ref="CG15:CK15"/>
    <mergeCell ref="CL15:CQ15"/>
    <mergeCell ref="E16:G16"/>
    <mergeCell ref="H16:I16"/>
    <mergeCell ref="J16:L16"/>
    <mergeCell ref="M16:P16"/>
    <mergeCell ref="Q16:T16"/>
    <mergeCell ref="U15:AA15"/>
    <mergeCell ref="AB15:AH15"/>
    <mergeCell ref="AI15:AM15"/>
    <mergeCell ref="AN15:AR15"/>
    <mergeCell ref="AS15:AW15"/>
    <mergeCell ref="BC15:BG15"/>
    <mergeCell ref="AX15:BB15"/>
    <mergeCell ref="BM16:BQ16"/>
    <mergeCell ref="BR16:BV16"/>
    <mergeCell ref="CB16:CF16"/>
    <mergeCell ref="CG16:CK16"/>
    <mergeCell ref="CL16:CQ16"/>
    <mergeCell ref="U16:AA16"/>
    <mergeCell ref="AB16:AH16"/>
    <mergeCell ref="AI16:AM16"/>
    <mergeCell ref="AN16:AR16"/>
    <mergeCell ref="AS16:AW16"/>
    <mergeCell ref="BC16:BG16"/>
    <mergeCell ref="AX16:BB16"/>
    <mergeCell ref="BM17:BQ17"/>
    <mergeCell ref="BR17:BV17"/>
    <mergeCell ref="CB17:CF17"/>
    <mergeCell ref="CG17:CK17"/>
    <mergeCell ref="CL17:CQ17"/>
    <mergeCell ref="E18:G18"/>
    <mergeCell ref="H18:I18"/>
    <mergeCell ref="J18:L18"/>
    <mergeCell ref="M18:P18"/>
    <mergeCell ref="Q18:T18"/>
    <mergeCell ref="U17:AA17"/>
    <mergeCell ref="AB17:AH17"/>
    <mergeCell ref="AI17:AM17"/>
    <mergeCell ref="AN17:AR17"/>
    <mergeCell ref="AS17:AW17"/>
    <mergeCell ref="BC17:BG17"/>
    <mergeCell ref="AX17:BB17"/>
    <mergeCell ref="BM18:BQ18"/>
    <mergeCell ref="BR18:BV18"/>
    <mergeCell ref="CB18:CF18"/>
    <mergeCell ref="CG18:CK18"/>
    <mergeCell ref="CL18:CQ18"/>
    <mergeCell ref="AS18:AW18"/>
    <mergeCell ref="BC18:BG18"/>
    <mergeCell ref="AX18:BB18"/>
    <mergeCell ref="Q19:T19"/>
    <mergeCell ref="U18:AA18"/>
    <mergeCell ref="AB18:AH18"/>
    <mergeCell ref="AI18:AM18"/>
    <mergeCell ref="AN18:AR18"/>
    <mergeCell ref="BR19:BV19"/>
    <mergeCell ref="CB19:CF19"/>
    <mergeCell ref="CG19:CK19"/>
    <mergeCell ref="CL19:CQ19"/>
    <mergeCell ref="U19:AA19"/>
    <mergeCell ref="AB19:AH19"/>
    <mergeCell ref="AI19:AM19"/>
    <mergeCell ref="AN19:AR19"/>
    <mergeCell ref="AS19:AW19"/>
    <mergeCell ref="BC19:BG19"/>
    <mergeCell ref="AX19:BB19"/>
    <mergeCell ref="BM19:BQ19"/>
    <mergeCell ref="U20:AA20"/>
    <mergeCell ref="AB20:AH20"/>
    <mergeCell ref="AI20:AM20"/>
    <mergeCell ref="AN20:AR20"/>
    <mergeCell ref="AS20:AW20"/>
    <mergeCell ref="BC20:BG20"/>
    <mergeCell ref="AX20:BB20"/>
    <mergeCell ref="E20:G20"/>
    <mergeCell ref="H20:I20"/>
    <mergeCell ref="J20:L20"/>
    <mergeCell ref="M20:P20"/>
    <mergeCell ref="Q20:T20"/>
    <mergeCell ref="U21:AA21"/>
    <mergeCell ref="AB21:AH21"/>
    <mergeCell ref="AI21:AM21"/>
    <mergeCell ref="AN21:AR21"/>
    <mergeCell ref="AS21:AW21"/>
    <mergeCell ref="BC21:BG21"/>
    <mergeCell ref="AX21:BB21"/>
    <mergeCell ref="E24:F25"/>
    <mergeCell ref="G24:I25"/>
    <mergeCell ref="J24:N25"/>
    <mergeCell ref="O24:P25"/>
    <mergeCell ref="Q24:U24"/>
    <mergeCell ref="V24:W24"/>
    <mergeCell ref="E21:G21"/>
    <mergeCell ref="H21:I21"/>
    <mergeCell ref="J21:L21"/>
    <mergeCell ref="M21:P21"/>
    <mergeCell ref="Q21:T21"/>
    <mergeCell ref="AE27:AL27"/>
    <mergeCell ref="AM27:AT27"/>
    <mergeCell ref="AU27:BB27"/>
    <mergeCell ref="AX12:BB12"/>
    <mergeCell ref="AO24:AQ24"/>
    <mergeCell ref="Q25:AF25"/>
    <mergeCell ref="AJ25:AL25"/>
    <mergeCell ref="AO25:AR25"/>
    <mergeCell ref="AW23:BL23"/>
    <mergeCell ref="X24:AB24"/>
    <mergeCell ref="AC24:AD24"/>
    <mergeCell ref="AE24:AF24"/>
    <mergeCell ref="AG24:AI25"/>
    <mergeCell ref="AJ24:AL24"/>
    <mergeCell ref="AM24:AN25"/>
    <mergeCell ref="Q17:T17"/>
    <mergeCell ref="BH17:BL17"/>
    <mergeCell ref="BH18:BL18"/>
    <mergeCell ref="BH19:BL19"/>
    <mergeCell ref="BH20:BL20"/>
    <mergeCell ref="BC27:BJ28"/>
    <mergeCell ref="M28:Q28"/>
    <mergeCell ref="R28:V28"/>
    <mergeCell ref="W28:AD28"/>
    <mergeCell ref="BW10:CA10"/>
    <mergeCell ref="BW11:CA11"/>
    <mergeCell ref="AX6:BB6"/>
    <mergeCell ref="AX7:BB7"/>
    <mergeCell ref="AX8:BB8"/>
    <mergeCell ref="AX9:BB9"/>
    <mergeCell ref="AX10:BB10"/>
    <mergeCell ref="AX11:BB11"/>
    <mergeCell ref="BM11:BQ11"/>
    <mergeCell ref="BR11:BV11"/>
    <mergeCell ref="BM10:BQ10"/>
    <mergeCell ref="BR10:BV10"/>
    <mergeCell ref="BM9:BQ9"/>
    <mergeCell ref="BR9:BV9"/>
    <mergeCell ref="BM8:BQ8"/>
    <mergeCell ref="BR8:BV8"/>
    <mergeCell ref="BM7:BQ7"/>
    <mergeCell ref="BR7:BV7"/>
    <mergeCell ref="BC6:BG6"/>
    <mergeCell ref="BM6:BQ6"/>
    <mergeCell ref="BR6:BV6"/>
    <mergeCell ref="B3:AH4"/>
    <mergeCell ref="AI3:AO4"/>
    <mergeCell ref="B2:CQ2"/>
    <mergeCell ref="E27:L28"/>
    <mergeCell ref="M27:Q27"/>
    <mergeCell ref="R27:V27"/>
    <mergeCell ref="W27:AD27"/>
    <mergeCell ref="BW18:CA18"/>
    <mergeCell ref="BW19:CA19"/>
    <mergeCell ref="BW20:CA20"/>
    <mergeCell ref="BW21:CA21"/>
    <mergeCell ref="AI5:CK5"/>
    <mergeCell ref="BH14:BL14"/>
    <mergeCell ref="BH15:BL15"/>
    <mergeCell ref="BH16:BL16"/>
    <mergeCell ref="BH21:BL21"/>
    <mergeCell ref="BW12:CA12"/>
    <mergeCell ref="BW13:CA13"/>
    <mergeCell ref="BW14:CA14"/>
    <mergeCell ref="BW15:CA15"/>
    <mergeCell ref="BW16:CA16"/>
    <mergeCell ref="BW6:CA6"/>
    <mergeCell ref="BW7:CA7"/>
    <mergeCell ref="BW8:CA8"/>
    <mergeCell ref="E30:G30"/>
    <mergeCell ref="H30:I30"/>
    <mergeCell ref="J30:L30"/>
    <mergeCell ref="M30:Q30"/>
    <mergeCell ref="R30:V30"/>
    <mergeCell ref="W30:AD30"/>
    <mergeCell ref="AE30:AL30"/>
    <mergeCell ref="AM30:AT30"/>
    <mergeCell ref="E29:G29"/>
    <mergeCell ref="H29:I29"/>
    <mergeCell ref="J29:L29"/>
    <mergeCell ref="M29:Q29"/>
    <mergeCell ref="R29:V29"/>
    <mergeCell ref="W29:AD29"/>
    <mergeCell ref="AE29:AL29"/>
    <mergeCell ref="AM29:AT29"/>
    <mergeCell ref="E33:G33"/>
    <mergeCell ref="H33:I33"/>
    <mergeCell ref="J33:L33"/>
    <mergeCell ref="M33:Q33"/>
    <mergeCell ref="R33:V33"/>
    <mergeCell ref="W33:AD33"/>
    <mergeCell ref="AE33:AL33"/>
    <mergeCell ref="AM33:AT33"/>
    <mergeCell ref="AU31:BB31"/>
    <mergeCell ref="E32:G32"/>
    <mergeCell ref="H32:I32"/>
    <mergeCell ref="J32:L32"/>
    <mergeCell ref="M32:Q32"/>
    <mergeCell ref="R32:V32"/>
    <mergeCell ref="W32:AD32"/>
    <mergeCell ref="AE32:AL32"/>
    <mergeCell ref="AM32:AT32"/>
    <mergeCell ref="E31:G31"/>
    <mergeCell ref="H31:I31"/>
    <mergeCell ref="J31:L31"/>
    <mergeCell ref="M31:Q31"/>
    <mergeCell ref="R31:V31"/>
    <mergeCell ref="W31:AD31"/>
    <mergeCell ref="AE31:AL31"/>
    <mergeCell ref="AU33:BB33"/>
    <mergeCell ref="BC33:BJ33"/>
    <mergeCell ref="AU32:BB32"/>
    <mergeCell ref="BC32:BJ32"/>
    <mergeCell ref="BC31:BJ31"/>
    <mergeCell ref="AU30:BB30"/>
    <mergeCell ref="BC30:BJ30"/>
    <mergeCell ref="AM31:AT31"/>
    <mergeCell ref="AU29:BB29"/>
    <mergeCell ref="BC29:BJ29"/>
    <mergeCell ref="AE28:AL28"/>
    <mergeCell ref="AM28:AT28"/>
    <mergeCell ref="AU28:BB28"/>
    <mergeCell ref="E34:BB34"/>
    <mergeCell ref="BC34:BJ34"/>
    <mergeCell ref="BW3:CQ4"/>
    <mergeCell ref="B27:D34"/>
    <mergeCell ref="BO3:BP3"/>
    <mergeCell ref="BO4:BP4"/>
    <mergeCell ref="E22:CK22"/>
    <mergeCell ref="CL5:CQ5"/>
    <mergeCell ref="CL6:CQ6"/>
    <mergeCell ref="BH6:BL6"/>
    <mergeCell ref="BH7:BL7"/>
    <mergeCell ref="BH8:BL8"/>
    <mergeCell ref="BH9:BL9"/>
    <mergeCell ref="M17:P17"/>
    <mergeCell ref="J17:L17"/>
    <mergeCell ref="H17:I17"/>
    <mergeCell ref="E17:G17"/>
    <mergeCell ref="BH10:BL10"/>
    <mergeCell ref="BH11:BL11"/>
    <mergeCell ref="BH13:BL13"/>
    <mergeCell ref="BW17:CA17"/>
    <mergeCell ref="CG36:CM36"/>
    <mergeCell ref="CN36:CP36"/>
    <mergeCell ref="BK28:CQ29"/>
    <mergeCell ref="BD36:BF36"/>
    <mergeCell ref="BG36:BM36"/>
    <mergeCell ref="BN36:BP36"/>
    <mergeCell ref="BQ36:BS36"/>
    <mergeCell ref="BT36:BZ36"/>
    <mergeCell ref="CA36:CC36"/>
    <mergeCell ref="CD36:CF36"/>
    <mergeCell ref="CL21:CQ21"/>
    <mergeCell ref="CL22:CQ22"/>
    <mergeCell ref="BM20:BQ20"/>
    <mergeCell ref="BR20:BV20"/>
    <mergeCell ref="CB20:CF20"/>
    <mergeCell ref="CG20:CK20"/>
    <mergeCell ref="BM21:BQ21"/>
    <mergeCell ref="BR21:BV21"/>
    <mergeCell ref="CB21:CF21"/>
    <mergeCell ref="CG21:CK21"/>
    <mergeCell ref="CL20:CQ20"/>
  </mergeCells>
  <phoneticPr fontId="1"/>
  <pageMargins left="0.39370078740157483" right="0.39370078740157483" top="0.59055118110236227" bottom="0.39370078740157483" header="0.31496062992125984" footer="0.31496062992125984"/>
  <pageSetup paperSize="9" scale="90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様式第7号（その1）</vt:lpstr>
      <vt:lpstr>様式第7号（その2）</vt:lpstr>
      <vt:lpstr>様式第7号（その3）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航</dc:creator>
  <cp:lastModifiedBy>篠田 和典</cp:lastModifiedBy>
  <cp:lastPrinted>2021-03-23T23:43:30Z</cp:lastPrinted>
  <dcterms:created xsi:type="dcterms:W3CDTF">2015-10-15T09:21:04Z</dcterms:created>
  <dcterms:modified xsi:type="dcterms:W3CDTF">2021-03-23T23:43:39Z</dcterms:modified>
</cp:coreProperties>
</file>