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18" documentId="8_{7010E2ED-5559-4192-BD2F-5F222B09A57A}" xr6:coauthVersionLast="47" xr6:coauthVersionMax="47" xr10:uidLastSave="{CA3E478B-93A5-43AC-A311-FA0B2E6FFC35}"/>
  <workbookProtection workbookAlgorithmName="SHA-1" workbookHashValue="Q+yHzKdbrt/lU1dRJdpnCemefK0=" workbookSaltValue="qBeWT1X9Q888tgWTg+MhWA==" workbookSpinCount="100000" lockStructure="1"/>
  <bookViews>
    <workbookView xWindow="-19310" yWindow="610" windowWidth="19420" windowHeight="10300" tabRatio="890" firstSheet="1" activeTab="1" xr2:uid="{E8EE681B-028D-4A39-AE97-8620AAAF6835}"/>
  </bookViews>
  <sheets>
    <sheet name="CO2削減効果サマリ" sheetId="4" state="hidden" r:id="rId1"/>
    <sheet name="空調" sheetId="23" r:id="rId2"/>
    <sheet name="(参考)新設設備情報_空調" sheetId="29" r:id="rId3"/>
    <sheet name="換気" sheetId="21" r:id="rId4"/>
    <sheet name="LED照明" sheetId="15" r:id="rId5"/>
    <sheet name="(参考)既存設備情報_照明" sheetId="8" r:id="rId6"/>
    <sheet name="(業務用)給湯" sheetId="25" r:id="rId7"/>
    <sheet name="(家庭用)給湯" sheetId="28" r:id="rId8"/>
    <sheet name="太陽光" sheetId="17" r:id="rId9"/>
  </sheets>
  <definedNames>
    <definedName name="_xlnm._FilterDatabase" localSheetId="5" hidden="1">'(参考)既存設備情報_照明'!$B$3:$D$170</definedName>
    <definedName name="_xlnm._FilterDatabase" localSheetId="2" hidden="1">'(参考)新設設備情報_空調'!$B$4:$F$100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5" i="23" l="1"/>
  <c r="Q45" i="23"/>
  <c r="N45" i="23"/>
  <c r="M45" i="23"/>
  <c r="J45" i="23"/>
  <c r="I45" i="23"/>
  <c r="F45" i="23"/>
  <c r="E45" i="23"/>
  <c r="M46" i="23"/>
  <c r="Q46" i="23"/>
  <c r="I46" i="23" l="1"/>
  <c r="K54" i="28"/>
  <c r="K55" i="28"/>
  <c r="P56" i="28" l="1"/>
  <c r="K57" i="28"/>
  <c r="K56" i="28"/>
  <c r="N57" i="28"/>
  <c r="N56" i="28"/>
  <c r="N55" i="28"/>
  <c r="N54" i="28"/>
  <c r="I57" i="28"/>
  <c r="I56" i="28"/>
  <c r="I55" i="28"/>
  <c r="I54" i="28"/>
  <c r="E31" i="25" l="1"/>
  <c r="AC40" i="25" l="1"/>
  <c r="P58" i="25"/>
  <c r="P57" i="25"/>
  <c r="P56" i="25"/>
  <c r="P55" i="25"/>
  <c r="P54" i="25"/>
  <c r="P53" i="25"/>
  <c r="P52" i="25"/>
  <c r="P50" i="25"/>
  <c r="P49" i="25"/>
  <c r="P48" i="25"/>
  <c r="K58" i="25"/>
  <c r="K57" i="25"/>
  <c r="K56" i="25"/>
  <c r="K55" i="25"/>
  <c r="K54" i="25"/>
  <c r="K53" i="25"/>
  <c r="K52" i="25"/>
  <c r="K51" i="25"/>
  <c r="K50" i="25"/>
  <c r="K49" i="25"/>
  <c r="K47" i="25"/>
  <c r="E36" i="17" l="1"/>
  <c r="E10" i="4" s="1"/>
  <c r="Q21" i="17" l="1"/>
  <c r="E38" i="17" s="1"/>
  <c r="E37" i="17" l="1"/>
  <c r="H10" i="4"/>
  <c r="E28" i="15"/>
  <c r="E46" i="23" l="1"/>
  <c r="E32" i="23" l="1"/>
  <c r="P33" i="23"/>
  <c r="O33" i="23"/>
  <c r="N33" i="23"/>
  <c r="M33" i="23"/>
  <c r="L33" i="23"/>
  <c r="K33" i="23"/>
  <c r="J33" i="23"/>
  <c r="I33" i="23"/>
  <c r="H33" i="23"/>
  <c r="G33" i="23"/>
  <c r="F33" i="23"/>
  <c r="E33" i="23"/>
  <c r="P32" i="23"/>
  <c r="O32" i="23"/>
  <c r="N32" i="23"/>
  <c r="M32" i="23"/>
  <c r="L32" i="23"/>
  <c r="K32" i="23"/>
  <c r="J32" i="23"/>
  <c r="I32" i="23"/>
  <c r="H32" i="23"/>
  <c r="G32" i="23"/>
  <c r="F32" i="23"/>
  <c r="I48" i="28" l="1"/>
  <c r="I47" i="28"/>
  <c r="I46" i="28"/>
  <c r="I45" i="28"/>
  <c r="K23" i="28" s="1"/>
  <c r="I44" i="28"/>
  <c r="I43" i="28"/>
  <c r="I23" i="28" s="1"/>
  <c r="N58" i="25"/>
  <c r="I58" i="25"/>
  <c r="G58" i="25"/>
  <c r="N57" i="25"/>
  <c r="I57" i="25"/>
  <c r="G57" i="25"/>
  <c r="N56" i="25"/>
  <c r="I56" i="25"/>
  <c r="G56" i="25"/>
  <c r="N55" i="25"/>
  <c r="I55" i="25"/>
  <c r="N54" i="25"/>
  <c r="I54" i="25"/>
  <c r="G54" i="25"/>
  <c r="N53" i="25"/>
  <c r="I53" i="25"/>
  <c r="G53" i="25"/>
  <c r="N52" i="25"/>
  <c r="I52" i="25"/>
  <c r="G52" i="25"/>
  <c r="N51" i="25"/>
  <c r="I51" i="25"/>
  <c r="G51" i="25"/>
  <c r="N50" i="25"/>
  <c r="I50" i="25"/>
  <c r="G50" i="25"/>
  <c r="N49" i="25"/>
  <c r="I49" i="25"/>
  <c r="G49" i="25"/>
  <c r="N48" i="25"/>
  <c r="I48" i="25"/>
  <c r="G48" i="25"/>
  <c r="N47" i="25"/>
  <c r="I47" i="25"/>
  <c r="G47" i="25"/>
  <c r="N46" i="25"/>
  <c r="I46" i="25"/>
  <c r="G46" i="25"/>
  <c r="P31" i="25"/>
  <c r="O31" i="25"/>
  <c r="N31" i="25"/>
  <c r="M31" i="25"/>
  <c r="L31" i="25"/>
  <c r="K31" i="25"/>
  <c r="J31" i="25"/>
  <c r="I31" i="25"/>
  <c r="H31" i="25"/>
  <c r="G31" i="25"/>
  <c r="F31" i="25"/>
  <c r="F24" i="28" l="1"/>
  <c r="E24" i="28"/>
  <c r="M24" i="28"/>
  <c r="J24" i="28"/>
  <c r="E23" i="28"/>
  <c r="F23" i="28"/>
  <c r="O24" i="28"/>
  <c r="H24" i="28"/>
  <c r="Q31" i="25"/>
  <c r="P46" i="25" s="1"/>
  <c r="K24" i="28"/>
  <c r="L24" i="28"/>
  <c r="J23" i="28"/>
  <c r="H23" i="28"/>
  <c r="P24" i="28"/>
  <c r="N23" i="28"/>
  <c r="O23" i="28"/>
  <c r="P23" i="28"/>
  <c r="G23" i="28"/>
  <c r="I24" i="28"/>
  <c r="L23" i="28"/>
  <c r="M23" i="28"/>
  <c r="N24" i="28"/>
  <c r="G24" i="28"/>
  <c r="Q33" i="23"/>
  <c r="Q32" i="23"/>
  <c r="T45" i="23" l="1"/>
  <c r="H45" i="23"/>
  <c r="P45" i="23"/>
  <c r="L45" i="23"/>
  <c r="S45" i="23"/>
  <c r="S46" i="23" s="1"/>
  <c r="Q47" i="23" s="1"/>
  <c r="O45" i="23"/>
  <c r="O46" i="23" s="1"/>
  <c r="M47" i="23" s="1"/>
  <c r="K45" i="23"/>
  <c r="K46" i="23" s="1"/>
  <c r="I47" i="23" s="1"/>
  <c r="G45" i="23"/>
  <c r="P47" i="25"/>
  <c r="K46" i="25"/>
  <c r="K48" i="25"/>
  <c r="P51" i="25"/>
  <c r="Q23" i="28"/>
  <c r="Q24" i="28"/>
  <c r="G68" i="25" l="1"/>
  <c r="G8" i="4" s="1"/>
  <c r="G46" i="23"/>
  <c r="E47" i="23" s="1"/>
  <c r="E33" i="28"/>
  <c r="G33" i="28"/>
  <c r="P54" i="28" s="1"/>
  <c r="E68" i="25"/>
  <c r="P41" i="21"/>
  <c r="O41" i="21"/>
  <c r="N41" i="21"/>
  <c r="M41" i="21"/>
  <c r="L41" i="21"/>
  <c r="K41" i="21"/>
  <c r="J41" i="21"/>
  <c r="I41" i="21"/>
  <c r="H41" i="21"/>
  <c r="G41" i="21"/>
  <c r="F41" i="21"/>
  <c r="E41" i="21"/>
  <c r="P40" i="21"/>
  <c r="O40" i="21"/>
  <c r="N40" i="21"/>
  <c r="M40" i="21"/>
  <c r="L40" i="21"/>
  <c r="K40" i="21"/>
  <c r="J40" i="21"/>
  <c r="I40" i="21"/>
  <c r="H40" i="21"/>
  <c r="G40" i="21"/>
  <c r="F40" i="21"/>
  <c r="E40" i="21"/>
  <c r="P55" i="28" l="1"/>
  <c r="P57" i="28"/>
  <c r="E63" i="28"/>
  <c r="F9" i="4" s="1"/>
  <c r="F8" i="4"/>
  <c r="I68" i="25"/>
  <c r="H8" i="4" s="1"/>
  <c r="E56" i="23"/>
  <c r="G56" i="23"/>
  <c r="D5" i="4" s="1"/>
  <c r="Q41" i="21"/>
  <c r="Q40" i="21"/>
  <c r="S51" i="21" l="1"/>
  <c r="O51" i="21"/>
  <c r="G51" i="21"/>
  <c r="K51" i="21"/>
  <c r="I51" i="21"/>
  <c r="E51" i="21"/>
  <c r="E59" i="21" s="1"/>
  <c r="G63" i="28"/>
  <c r="I63" i="28" s="1"/>
  <c r="H9" i="4" s="1"/>
  <c r="I56" i="23"/>
  <c r="E5" i="4" s="1"/>
  <c r="E57" i="23"/>
  <c r="C5" i="4"/>
  <c r="Q51" i="21"/>
  <c r="M51" i="21"/>
  <c r="G57" i="23"/>
  <c r="G9" i="4" l="1"/>
  <c r="S59" i="21"/>
  <c r="O59" i="21"/>
  <c r="G59" i="21"/>
  <c r="F5" i="4"/>
  <c r="I57" i="23"/>
  <c r="H5" i="4" s="1"/>
  <c r="M59" i="21"/>
  <c r="Q59" i="21"/>
  <c r="K59" i="21"/>
  <c r="I59" i="21"/>
  <c r="G5" i="4"/>
  <c r="G67" i="21" l="1"/>
  <c r="D6" i="4" s="1"/>
  <c r="E67" i="21"/>
  <c r="C6" i="4" s="1"/>
  <c r="E68" i="21" l="1"/>
  <c r="F6" i="4" s="1"/>
  <c r="I67" i="21"/>
  <c r="E6" i="4" s="1"/>
  <c r="F28" i="15"/>
  <c r="G28" i="15"/>
  <c r="H28" i="15"/>
  <c r="I28" i="15"/>
  <c r="J28" i="15"/>
  <c r="K28" i="15"/>
  <c r="L28" i="15"/>
  <c r="M28" i="15"/>
  <c r="N28" i="15"/>
  <c r="O28" i="15"/>
  <c r="P28" i="15"/>
  <c r="Q28" i="15" l="1"/>
  <c r="E37" i="15" l="1"/>
  <c r="I37" i="15"/>
  <c r="M37" i="15"/>
  <c r="O37" i="15"/>
  <c r="Q37" i="15"/>
  <c r="S37" i="15"/>
  <c r="K37" i="15"/>
  <c r="G37" i="15"/>
  <c r="G68" i="21"/>
  <c r="I68" i="21" s="1"/>
  <c r="H6" i="4" l="1"/>
  <c r="G6" i="4"/>
  <c r="G50" i="15"/>
  <c r="E50" i="15"/>
  <c r="I50" i="15" l="1"/>
  <c r="E7" i="4" s="1"/>
  <c r="G51" i="15"/>
  <c r="D7" i="4"/>
  <c r="E51" i="15"/>
  <c r="C7" i="4"/>
  <c r="F7" i="4" l="1"/>
  <c r="I51" i="15"/>
  <c r="H7" i="4" s="1"/>
  <c r="G7" i="4"/>
</calcChain>
</file>

<file path=xl/sharedStrings.xml><?xml version="1.0" encoding="utf-8"?>
<sst xmlns="http://schemas.openxmlformats.org/spreadsheetml/2006/main" count="1303" uniqueCount="486">
  <si>
    <t>設備更新による削減効果サマリ</t>
    <rPh sb="0" eb="2">
      <t>セツビ</t>
    </rPh>
    <rPh sb="2" eb="4">
      <t>コウシン</t>
    </rPh>
    <rPh sb="7" eb="11">
      <t>サクゲンコウカ</t>
    </rPh>
    <phoneticPr fontId="1"/>
  </si>
  <si>
    <t>消費電力量 [kWh/年]</t>
    <rPh sb="0" eb="4">
      <t>ショウヒデンリョク</t>
    </rPh>
    <rPh sb="4" eb="5">
      <t>リョウ</t>
    </rPh>
    <rPh sb="11" eb="12">
      <t>ネン</t>
    </rPh>
    <phoneticPr fontId="1"/>
  </si>
  <si>
    <t>消費電力削減量</t>
    <rPh sb="0" eb="4">
      <t>ショウヒデンリョク</t>
    </rPh>
    <rPh sb="4" eb="6">
      <t>サクゲン</t>
    </rPh>
    <rPh sb="6" eb="7">
      <t>リョウ</t>
    </rPh>
    <phoneticPr fontId="1"/>
  </si>
  <si>
    <t>CO2排出量 [t-CO2/年]</t>
    <rPh sb="3" eb="6">
      <t>ハイシュツリョウ</t>
    </rPh>
    <rPh sb="14" eb="15">
      <t>ネン</t>
    </rPh>
    <phoneticPr fontId="1"/>
  </si>
  <si>
    <t>CO2排出削減量</t>
    <rPh sb="3" eb="5">
      <t>ハイシュツ</t>
    </rPh>
    <rPh sb="5" eb="7">
      <t>サクゲン</t>
    </rPh>
    <rPh sb="7" eb="8">
      <t>リョウ</t>
    </rPh>
    <phoneticPr fontId="1"/>
  </si>
  <si>
    <t>設備</t>
    <rPh sb="0" eb="2">
      <t>セツビ</t>
    </rPh>
    <phoneticPr fontId="1"/>
  </si>
  <si>
    <t>更新前</t>
    <rPh sb="0" eb="3">
      <t>コウシンマエ</t>
    </rPh>
    <phoneticPr fontId="1"/>
  </si>
  <si>
    <t>更新後</t>
    <rPh sb="0" eb="3">
      <t>コウシンゴ</t>
    </rPh>
    <phoneticPr fontId="1"/>
  </si>
  <si>
    <t>[kWh/年]</t>
    <rPh sb="5" eb="6">
      <t>ネン</t>
    </rPh>
    <phoneticPr fontId="1"/>
  </si>
  <si>
    <t>[t-CO2/年]</t>
    <rPh sb="7" eb="8">
      <t>ネン</t>
    </rPh>
    <phoneticPr fontId="1"/>
  </si>
  <si>
    <t>高効率空調</t>
    <rPh sb="0" eb="3">
      <t>コウコウリツ</t>
    </rPh>
    <rPh sb="3" eb="5">
      <t>クウチョウ</t>
    </rPh>
    <phoneticPr fontId="1"/>
  </si>
  <si>
    <t>高機能換気</t>
    <rPh sb="0" eb="3">
      <t>コウキノウ</t>
    </rPh>
    <rPh sb="3" eb="5">
      <t>カンキ</t>
    </rPh>
    <phoneticPr fontId="1"/>
  </si>
  <si>
    <t>調光制御付きLED照明</t>
    <rPh sb="0" eb="4">
      <t>チョウコウセイギョ</t>
    </rPh>
    <rPh sb="4" eb="5">
      <t>ツ</t>
    </rPh>
    <rPh sb="9" eb="11">
      <t>ショウメイ</t>
    </rPh>
    <phoneticPr fontId="1"/>
  </si>
  <si>
    <t>(業務用)高効率給湯</t>
    <rPh sb="1" eb="4">
      <t>ギョウムヨウ</t>
    </rPh>
    <rPh sb="5" eb="8">
      <t>コウコウリツ</t>
    </rPh>
    <rPh sb="8" eb="10">
      <t>キュウトウ</t>
    </rPh>
    <phoneticPr fontId="1"/>
  </si>
  <si>
    <t>-</t>
    <phoneticPr fontId="1"/>
  </si>
  <si>
    <t>(家庭用)高効率給湯</t>
    <rPh sb="1" eb="3">
      <t>カテイ</t>
    </rPh>
    <rPh sb="3" eb="4">
      <t>ヨウ</t>
    </rPh>
    <rPh sb="5" eb="8">
      <t>コウコウリツ</t>
    </rPh>
    <rPh sb="8" eb="10">
      <t>キュウトウ</t>
    </rPh>
    <phoneticPr fontId="1"/>
  </si>
  <si>
    <t>太陽光発電</t>
    <rPh sb="0" eb="5">
      <t>タイヨウコウハツデン</t>
    </rPh>
    <phoneticPr fontId="1"/>
  </si>
  <si>
    <t>高効率空調更新に係るCO2削減量算出シート</t>
    <rPh sb="0" eb="3">
      <t>コウコウリツ</t>
    </rPh>
    <rPh sb="3" eb="7">
      <t>クウチョウコウシン</t>
    </rPh>
    <rPh sb="8" eb="9">
      <t>カカ</t>
    </rPh>
    <rPh sb="13" eb="15">
      <t>サクゲン</t>
    </rPh>
    <rPh sb="15" eb="16">
      <t>リョウ</t>
    </rPh>
    <rPh sb="16" eb="18">
      <t>サンシュツ</t>
    </rPh>
    <phoneticPr fontId="1"/>
  </si>
  <si>
    <t>【A：設備使用状況】</t>
    <rPh sb="3" eb="9">
      <t>セツビシヨウジョウキョウ</t>
    </rPh>
    <phoneticPr fontId="1"/>
  </si>
  <si>
    <t>※目安で構いません。</t>
    <rPh sb="1" eb="3">
      <t>メヤス</t>
    </rPh>
    <rPh sb="4" eb="5">
      <t>カマ</t>
    </rPh>
    <phoneticPr fontId="1"/>
  </si>
  <si>
    <t>(1)冷房・暖房の運転日数を毎月(1~12月)に記入してください。</t>
    <rPh sb="3" eb="5">
      <t>レイボウ</t>
    </rPh>
    <rPh sb="6" eb="8">
      <t>ダンボウ</t>
    </rPh>
    <rPh sb="9" eb="11">
      <t>ウンテン</t>
    </rPh>
    <rPh sb="11" eb="13">
      <t>ニッスウ</t>
    </rPh>
    <rPh sb="14" eb="16">
      <t>マイツキ</t>
    </rPh>
    <rPh sb="21" eb="22">
      <t>ガツ</t>
    </rPh>
    <rPh sb="24" eb="26">
      <t>キニュウ</t>
    </rPh>
    <phoneticPr fontId="1"/>
  </si>
  <si>
    <t>【B：設備機能情報】</t>
    <rPh sb="3" eb="5">
      <t>セツビ</t>
    </rPh>
    <rPh sb="5" eb="7">
      <t>キノウ</t>
    </rPh>
    <rPh sb="7" eb="9">
      <t>ジョウホウ</t>
    </rPh>
    <phoneticPr fontId="1"/>
  </si>
  <si>
    <t>【消費電力算定式】</t>
    <rPh sb="1" eb="5">
      <t>ショウヒデンリョク</t>
    </rPh>
    <rPh sb="5" eb="8">
      <t>サンテイシキ</t>
    </rPh>
    <phoneticPr fontId="1"/>
  </si>
  <si>
    <t>定格消費電力から算定</t>
    <rPh sb="0" eb="6">
      <t>テイカクショウヒデンリョク</t>
    </rPh>
    <rPh sb="8" eb="10">
      <t>サンテイ</t>
    </rPh>
    <phoneticPr fontId="1"/>
  </si>
  <si>
    <t>AFPから算定</t>
    <rPh sb="5" eb="7">
      <t>サンテイ</t>
    </rPh>
    <phoneticPr fontId="1"/>
  </si>
  <si>
    <t>【CO2排出量算定式】</t>
    <rPh sb="4" eb="7">
      <t>ハイシュツリョウ</t>
    </rPh>
    <rPh sb="7" eb="10">
      <t>サンテイシキ</t>
    </rPh>
    <phoneticPr fontId="1"/>
  </si>
  <si>
    <t>【A:設備使用状況】</t>
    <rPh sb="3" eb="9">
      <t>セツビシヨウジョウキョウ</t>
    </rPh>
    <phoneticPr fontId="1"/>
  </si>
  <si>
    <t>月別</t>
    <rPh sb="0" eb="1">
      <t>ツキ</t>
    </rPh>
    <rPh sb="1" eb="2">
      <t>ベツ</t>
    </rPh>
    <phoneticPr fontId="1"/>
  </si>
  <si>
    <t>項目</t>
    <rPh sb="0" eb="2">
      <t>コウモク</t>
    </rPh>
    <phoneticPr fontId="1"/>
  </si>
  <si>
    <t>冷/暖房</t>
    <rPh sb="0" eb="1">
      <t>ヒヤ</t>
    </rPh>
    <rPh sb="2" eb="4">
      <t>ダンボウ</t>
    </rPh>
    <phoneticPr fontId="1"/>
  </si>
  <si>
    <t>1月</t>
    <rPh sb="1" eb="2">
      <t>ガツ</t>
    </rPh>
    <phoneticPr fontId="1"/>
  </si>
  <si>
    <t>2月</t>
    <rPh sb="1" eb="2">
      <t>ガツ</t>
    </rPh>
    <phoneticPr fontId="1"/>
  </si>
  <si>
    <t>3月</t>
  </si>
  <si>
    <t>4月</t>
  </si>
  <si>
    <t>5月</t>
  </si>
  <si>
    <t>6月</t>
  </si>
  <si>
    <t>7月</t>
  </si>
  <si>
    <t>8月</t>
  </si>
  <si>
    <t>9月</t>
  </si>
  <si>
    <t>10月</t>
  </si>
  <si>
    <t>11月</t>
  </si>
  <si>
    <t>12月</t>
  </si>
  <si>
    <t>(1)運転日数</t>
    <rPh sb="3" eb="7">
      <t>ウンテンニッスウ</t>
    </rPh>
    <phoneticPr fontId="1"/>
  </si>
  <si>
    <t>冷房</t>
    <rPh sb="0" eb="2">
      <t>レイボウ</t>
    </rPh>
    <phoneticPr fontId="1"/>
  </si>
  <si>
    <t>暖房</t>
    <rPh sb="0" eb="2">
      <t>ダンボウ</t>
    </rPh>
    <phoneticPr fontId="1"/>
  </si>
  <si>
    <t>(2)平均運転時間</t>
    <rPh sb="3" eb="5">
      <t>ヘイキン</t>
    </rPh>
    <rPh sb="5" eb="7">
      <t>ウンテン</t>
    </rPh>
    <rPh sb="7" eb="9">
      <t>ジカン</t>
    </rPh>
    <phoneticPr fontId="1"/>
  </si>
  <si>
    <t>(9)負荷率*</t>
    <rPh sb="3" eb="6">
      <t>フカリツ</t>
    </rPh>
    <phoneticPr fontId="1"/>
  </si>
  <si>
    <t>計</t>
    <rPh sb="0" eb="1">
      <t>ケイ</t>
    </rPh>
    <phoneticPr fontId="1"/>
  </si>
  <si>
    <t>負荷相当時間</t>
    <rPh sb="0" eb="2">
      <t>フカ</t>
    </rPh>
    <rPh sb="2" eb="4">
      <t>ソウトウ</t>
    </rPh>
    <rPh sb="4" eb="6">
      <t>ジカン</t>
    </rPh>
    <phoneticPr fontId="1"/>
  </si>
  <si>
    <t>↓新設/更新する設備の型番が複数ある場合もしくは現状より更新台数が多い場合は②～④に記入</t>
    <rPh sb="1" eb="3">
      <t>シンセツ</t>
    </rPh>
    <rPh sb="4" eb="6">
      <t>コウシン</t>
    </rPh>
    <rPh sb="8" eb="10">
      <t>セツビ</t>
    </rPh>
    <rPh sb="11" eb="13">
      <t>カタバン</t>
    </rPh>
    <rPh sb="14" eb="16">
      <t>フクスウ</t>
    </rPh>
    <rPh sb="18" eb="20">
      <t>バアイ</t>
    </rPh>
    <rPh sb="24" eb="26">
      <t>ゲンジョウ</t>
    </rPh>
    <rPh sb="28" eb="32">
      <t>コウシンダイスウ</t>
    </rPh>
    <rPh sb="33" eb="34">
      <t>オオ</t>
    </rPh>
    <rPh sb="35" eb="37">
      <t>バアイ</t>
    </rPh>
    <rPh sb="42" eb="44">
      <t>キニュウ</t>
    </rPh>
    <phoneticPr fontId="1"/>
  </si>
  <si>
    <t>室外機</t>
    <rPh sb="0" eb="3">
      <t>シツガイキ</t>
    </rPh>
    <phoneticPr fontId="1"/>
  </si>
  <si>
    <t>単位</t>
    <rPh sb="0" eb="2">
      <t>タンイ</t>
    </rPh>
    <phoneticPr fontId="1"/>
  </si>
  <si>
    <t>①</t>
    <phoneticPr fontId="1"/>
  </si>
  <si>
    <t>②</t>
    <phoneticPr fontId="1"/>
  </si>
  <si>
    <t>③</t>
    <phoneticPr fontId="1"/>
  </si>
  <si>
    <t>④</t>
    <phoneticPr fontId="1"/>
  </si>
  <si>
    <t>室内機</t>
    <rPh sb="0" eb="3">
      <t>シツナイキ</t>
    </rPh>
    <phoneticPr fontId="1"/>
  </si>
  <si>
    <t>⇐</t>
    <phoneticPr fontId="1"/>
  </si>
  <si>
    <t>新設</t>
    <rPh sb="0" eb="2">
      <t>シンセツ</t>
    </rPh>
    <phoneticPr fontId="1"/>
  </si>
  <si>
    <t>更新</t>
    <rPh sb="0" eb="2">
      <t>コウシン</t>
    </rPh>
    <phoneticPr fontId="1"/>
  </si>
  <si>
    <t>(台)</t>
    <rPh sb="1" eb="2">
      <t>ダイ</t>
    </rPh>
    <phoneticPr fontId="1"/>
  </si>
  <si>
    <t>(kW)</t>
    <phoneticPr fontId="1"/>
  </si>
  <si>
    <t>消費電力量</t>
    <rPh sb="0" eb="5">
      <t>ショウヒデンリョクリョウ</t>
    </rPh>
    <phoneticPr fontId="1"/>
  </si>
  <si>
    <t>(kWh)</t>
    <phoneticPr fontId="1"/>
  </si>
  <si>
    <t>削減効果</t>
    <rPh sb="0" eb="4">
      <t>サクゲンコウカ</t>
    </rPh>
    <phoneticPr fontId="1"/>
  </si>
  <si>
    <t>【C:排出原単位】</t>
    <rPh sb="3" eb="8">
      <t>ハイシュツゲンタンイ</t>
    </rPh>
    <phoneticPr fontId="1"/>
  </si>
  <si>
    <t>(10)電力排出係数*</t>
    <rPh sb="4" eb="6">
      <t>デンリョク</t>
    </rPh>
    <rPh sb="6" eb="10">
      <t>ハイシュツケイスウ</t>
    </rPh>
    <phoneticPr fontId="1"/>
  </si>
  <si>
    <t>*環境省 電気事業者別排出係数一覧(R7提出版)から代替値を採用</t>
    <rPh sb="26" eb="28">
      <t>ダイタイ</t>
    </rPh>
    <rPh sb="28" eb="29">
      <t>チ</t>
    </rPh>
    <rPh sb="30" eb="32">
      <t>サイヨウ</t>
    </rPh>
    <phoneticPr fontId="1"/>
  </si>
  <si>
    <t>更新後</t>
    <rPh sb="0" eb="2">
      <t>コウシン</t>
    </rPh>
    <rPh sb="2" eb="3">
      <t>ゴ</t>
    </rPh>
    <phoneticPr fontId="1"/>
  </si>
  <si>
    <t>kWh</t>
    <phoneticPr fontId="1"/>
  </si>
  <si>
    <t>CO2排出量</t>
    <rPh sb="3" eb="6">
      <t>ハイシュツリョウ</t>
    </rPh>
    <phoneticPr fontId="1"/>
  </si>
  <si>
    <t>t-CO2</t>
    <phoneticPr fontId="1"/>
  </si>
  <si>
    <t>(参考)既存設備情報</t>
    <rPh sb="1" eb="3">
      <t>サンコウ</t>
    </rPh>
    <rPh sb="4" eb="8">
      <t>キソンセツビ</t>
    </rPh>
    <rPh sb="8" eb="10">
      <t>ジョウホウ</t>
    </rPh>
    <phoneticPr fontId="1"/>
  </si>
  <si>
    <t>↓▽から該当する空調の種類を選択してください</t>
    <rPh sb="4" eb="6">
      <t>ガイトウ</t>
    </rPh>
    <rPh sb="8" eb="10">
      <t>クウチョウ</t>
    </rPh>
    <rPh sb="11" eb="13">
      <t>シュルイ</t>
    </rPh>
    <rPh sb="14" eb="16">
      <t>センタク</t>
    </rPh>
    <phoneticPr fontId="1"/>
  </si>
  <si>
    <t>用途</t>
    <rPh sb="0" eb="2">
      <t>ヨウト</t>
    </rPh>
    <phoneticPr fontId="1"/>
  </si>
  <si>
    <t>(参考)新設設備情報</t>
    <rPh sb="1" eb="3">
      <t>サンコウ</t>
    </rPh>
    <rPh sb="4" eb="6">
      <t>シンセツ</t>
    </rPh>
    <rPh sb="6" eb="8">
      <t>セツビ</t>
    </rPh>
    <rPh sb="8" eb="10">
      <t>ジョウホウ</t>
    </rPh>
    <phoneticPr fontId="1"/>
  </si>
  <si>
    <t>(3)現在の空調設備の設備数を記入してください。</t>
    <rPh sb="3" eb="5">
      <t>ゲンザイ</t>
    </rPh>
    <rPh sb="6" eb="8">
      <t>クウチョウ</t>
    </rPh>
    <rPh sb="8" eb="10">
      <t>セツビ</t>
    </rPh>
    <rPh sb="11" eb="13">
      <t>セツビ</t>
    </rPh>
    <rPh sb="13" eb="14">
      <t>スウ</t>
    </rPh>
    <rPh sb="15" eb="17">
      <t>キニュウ</t>
    </rPh>
    <phoneticPr fontId="1"/>
  </si>
  <si>
    <t>　※空調設備も同時に更新する場合、更新後の空調設備の情報を記入してください</t>
    <rPh sb="2" eb="6">
      <t>クウチョウセツビ</t>
    </rPh>
    <rPh sb="7" eb="9">
      <t>ドウジ</t>
    </rPh>
    <rPh sb="10" eb="12">
      <t>コウシン</t>
    </rPh>
    <rPh sb="14" eb="16">
      <t>バアイ</t>
    </rPh>
    <rPh sb="17" eb="20">
      <t>コウシンゴ</t>
    </rPh>
    <rPh sb="21" eb="25">
      <t>クウチョウセツビ</t>
    </rPh>
    <rPh sb="26" eb="28">
      <t>ジョウホウ</t>
    </rPh>
    <phoneticPr fontId="1"/>
  </si>
  <si>
    <t>(4)現在の空調設備の型番を記入してください。</t>
    <rPh sb="3" eb="5">
      <t>ゲンザイ</t>
    </rPh>
    <rPh sb="6" eb="8">
      <t>クウチョウ</t>
    </rPh>
    <rPh sb="8" eb="10">
      <t>セツビ</t>
    </rPh>
    <rPh sb="11" eb="13">
      <t>カタバン</t>
    </rPh>
    <rPh sb="14" eb="16">
      <t>キニュウ</t>
    </rPh>
    <phoneticPr fontId="1"/>
  </si>
  <si>
    <t>(6)補助事業を活用して導入する換気設備について、「新設」または「更新」を選択してください。</t>
    <rPh sb="12" eb="14">
      <t>ドウニュウ</t>
    </rPh>
    <rPh sb="16" eb="18">
      <t>カンキ</t>
    </rPh>
    <rPh sb="18" eb="20">
      <t>セツビ</t>
    </rPh>
    <rPh sb="26" eb="28">
      <t>シンセツ</t>
    </rPh>
    <rPh sb="33" eb="35">
      <t>コウシン</t>
    </rPh>
    <rPh sb="37" eb="39">
      <t>センタク</t>
    </rPh>
    <phoneticPr fontId="1"/>
  </si>
  <si>
    <t>(7)更新前後の換気設備数を記入してください(新設の場合、更新前の記入は不要です)。</t>
    <rPh sb="3" eb="5">
      <t>コウシン</t>
    </rPh>
    <rPh sb="5" eb="7">
      <t>ゼンゴ</t>
    </rPh>
    <rPh sb="8" eb="10">
      <t>カンキ</t>
    </rPh>
    <rPh sb="10" eb="12">
      <t>セツビ</t>
    </rPh>
    <rPh sb="12" eb="13">
      <t>スウ</t>
    </rPh>
    <rPh sb="14" eb="16">
      <t>キニュウ</t>
    </rPh>
    <phoneticPr fontId="1"/>
  </si>
  <si>
    <t>(8)更新前後の換気設備の型番を記入してください(新設の場合、更新前の記入は不要です)。</t>
    <rPh sb="3" eb="5">
      <t>コウシン</t>
    </rPh>
    <rPh sb="5" eb="7">
      <t>ゼンゴ</t>
    </rPh>
    <rPh sb="8" eb="12">
      <t>カンキセツビ</t>
    </rPh>
    <rPh sb="12" eb="14">
      <t>カタバン</t>
    </rPh>
    <rPh sb="15" eb="17">
      <t>キニュウ</t>
    </rPh>
    <phoneticPr fontId="1"/>
  </si>
  <si>
    <t>↓新設/更新する設備の型番が複数ある場合は②～④に記入</t>
    <rPh sb="1" eb="3">
      <t>シンセツ</t>
    </rPh>
    <rPh sb="4" eb="6">
      <t>コウシン</t>
    </rPh>
    <rPh sb="8" eb="10">
      <t>セツビ</t>
    </rPh>
    <rPh sb="11" eb="13">
      <t>カタバン</t>
    </rPh>
    <rPh sb="14" eb="16">
      <t>フクスウ</t>
    </rPh>
    <rPh sb="18" eb="20">
      <t>バアイ</t>
    </rPh>
    <rPh sb="25" eb="27">
      <t>キニュウ</t>
    </rPh>
    <phoneticPr fontId="1"/>
  </si>
  <si>
    <t>空調設備</t>
    <rPh sb="0" eb="2">
      <t>クウチョウ</t>
    </rPh>
    <rPh sb="2" eb="4">
      <t>セツビ</t>
    </rPh>
    <phoneticPr fontId="1"/>
  </si>
  <si>
    <t>(3)台数</t>
    <rPh sb="3" eb="5">
      <t>ダイスウ</t>
    </rPh>
    <phoneticPr fontId="1"/>
  </si>
  <si>
    <t>(4)型番</t>
    <rPh sb="3" eb="5">
      <t>カタバン</t>
    </rPh>
    <phoneticPr fontId="1"/>
  </si>
  <si>
    <t>(5)定格消費電力</t>
    <rPh sb="3" eb="5">
      <t>テイカク</t>
    </rPh>
    <rPh sb="5" eb="9">
      <t>ショウヒデンリョク</t>
    </rPh>
    <phoneticPr fontId="1"/>
  </si>
  <si>
    <t>消費電力量</t>
    <rPh sb="0" eb="2">
      <t>ショウヒ</t>
    </rPh>
    <rPh sb="2" eb="4">
      <t>デンリョク</t>
    </rPh>
    <rPh sb="4" eb="5">
      <t>リョウ</t>
    </rPh>
    <phoneticPr fontId="1"/>
  </si>
  <si>
    <t>(kWh)</t>
  </si>
  <si>
    <t>換気設備</t>
    <rPh sb="0" eb="4">
      <t>カンキセツビ</t>
    </rPh>
    <phoneticPr fontId="1"/>
  </si>
  <si>
    <t>(㎥/時)</t>
    <rPh sb="3" eb="4">
      <t>ジ</t>
    </rPh>
    <phoneticPr fontId="1"/>
  </si>
  <si>
    <t>(%)</t>
    <phoneticPr fontId="1"/>
  </si>
  <si>
    <t>導入前</t>
    <rPh sb="0" eb="2">
      <t>ドウニュウ</t>
    </rPh>
    <rPh sb="2" eb="3">
      <t>マエ</t>
    </rPh>
    <phoneticPr fontId="1"/>
  </si>
  <si>
    <t>導入後</t>
    <rPh sb="0" eb="2">
      <t>ドウニュウ</t>
    </rPh>
    <rPh sb="2" eb="3">
      <t>ゴ</t>
    </rPh>
    <phoneticPr fontId="1"/>
  </si>
  <si>
    <t>調光制御付きLED照明に係るCO2削減量算出シート</t>
    <rPh sb="0" eb="2">
      <t>チョウコウ</t>
    </rPh>
    <rPh sb="2" eb="4">
      <t>セイギョ</t>
    </rPh>
    <rPh sb="4" eb="5">
      <t>ツ</t>
    </rPh>
    <rPh sb="9" eb="11">
      <t>ショウメイ</t>
    </rPh>
    <rPh sb="12" eb="13">
      <t>カカ</t>
    </rPh>
    <rPh sb="17" eb="19">
      <t>サクゲン</t>
    </rPh>
    <rPh sb="19" eb="20">
      <t>リョウ</t>
    </rPh>
    <rPh sb="20" eb="22">
      <t>サンシュツ</t>
    </rPh>
    <phoneticPr fontId="1"/>
  </si>
  <si>
    <t>(1)照明の運転日数(営業日)を毎月(1~12月)に記入してください。</t>
    <rPh sb="3" eb="5">
      <t>ショウメイ</t>
    </rPh>
    <rPh sb="6" eb="8">
      <t>ウンテン</t>
    </rPh>
    <rPh sb="8" eb="10">
      <t>ニッスウ</t>
    </rPh>
    <rPh sb="11" eb="14">
      <t>エイギョウビ</t>
    </rPh>
    <rPh sb="16" eb="18">
      <t>マイツキ</t>
    </rPh>
    <rPh sb="23" eb="24">
      <t>ガツ</t>
    </rPh>
    <rPh sb="26" eb="28">
      <t>キニュウ</t>
    </rPh>
    <phoneticPr fontId="1"/>
  </si>
  <si>
    <t>　※(3)で更新を選択した場合、更新後の台数が多いと赤色でのエラーになります</t>
    <rPh sb="6" eb="8">
      <t>コウシン</t>
    </rPh>
    <rPh sb="9" eb="11">
      <t>センタク</t>
    </rPh>
    <rPh sb="13" eb="15">
      <t>バアイ</t>
    </rPh>
    <rPh sb="16" eb="18">
      <t>コウシン</t>
    </rPh>
    <rPh sb="18" eb="19">
      <t>ゴ</t>
    </rPh>
    <rPh sb="20" eb="22">
      <t>ダイスウ</t>
    </rPh>
    <rPh sb="23" eb="24">
      <t>オオ</t>
    </rPh>
    <rPh sb="26" eb="28">
      <t>アカイロ</t>
    </rPh>
    <phoneticPr fontId="1"/>
  </si>
  <si>
    <t>(日)</t>
    <rPh sb="1" eb="2">
      <t>ニチ</t>
    </rPh>
    <phoneticPr fontId="1"/>
  </si>
  <si>
    <t>(時間)</t>
    <rPh sb="1" eb="3">
      <t>ジカン</t>
    </rPh>
    <phoneticPr fontId="1"/>
  </si>
  <si>
    <t>月間運転時間</t>
    <rPh sb="0" eb="6">
      <t>ゲッカンウンテンジカン</t>
    </rPh>
    <phoneticPr fontId="1"/>
  </si>
  <si>
    <t>(3)新設/更新</t>
    <rPh sb="3" eb="5">
      <t>シンセツ</t>
    </rPh>
    <rPh sb="6" eb="8">
      <t>コウシン</t>
    </rPh>
    <phoneticPr fontId="1"/>
  </si>
  <si>
    <t>の場合</t>
    <rPh sb="1" eb="3">
      <t>バアイ</t>
    </rPh>
    <phoneticPr fontId="1"/>
  </si>
  <si>
    <t>:新設した設備と同等の定格消費電力があると仮定し算定</t>
    <rPh sb="1" eb="3">
      <t>シンセツ</t>
    </rPh>
    <rPh sb="5" eb="7">
      <t>セツビ</t>
    </rPh>
    <rPh sb="8" eb="10">
      <t>ドウトウ</t>
    </rPh>
    <rPh sb="11" eb="17">
      <t>テイカクショウヒデンリョク</t>
    </rPh>
    <rPh sb="21" eb="23">
      <t>カテイ</t>
    </rPh>
    <rPh sb="24" eb="26">
      <t>サンテイ</t>
    </rPh>
    <phoneticPr fontId="1"/>
  </si>
  <si>
    <t>:更新前後の定格消費電力を基に算定</t>
    <rPh sb="1" eb="3">
      <t>コウシン</t>
    </rPh>
    <rPh sb="3" eb="5">
      <t>ゼンゴ</t>
    </rPh>
    <rPh sb="6" eb="12">
      <t>テイカクショウヒデンリョク</t>
    </rPh>
    <rPh sb="13" eb="14">
      <t>モト</t>
    </rPh>
    <rPh sb="15" eb="17">
      <t>サンテイ</t>
    </rPh>
    <phoneticPr fontId="1"/>
  </si>
  <si>
    <t>(4)台数</t>
    <rPh sb="3" eb="5">
      <t>ダイスウ</t>
    </rPh>
    <phoneticPr fontId="1"/>
  </si>
  <si>
    <t>(5)型番</t>
    <rPh sb="3" eb="5">
      <t>カタバン</t>
    </rPh>
    <phoneticPr fontId="1"/>
  </si>
  <si>
    <t>(6)定格消費電力</t>
    <rPh sb="3" eb="5">
      <t>テイカク</t>
    </rPh>
    <rPh sb="5" eb="9">
      <t>ショウヒデンリョク</t>
    </rPh>
    <phoneticPr fontId="1"/>
  </si>
  <si>
    <t>(W)</t>
    <phoneticPr fontId="1"/>
  </si>
  <si>
    <t>【C:削減率】</t>
    <rPh sb="3" eb="6">
      <t>サクゲンリツ</t>
    </rPh>
    <phoneticPr fontId="1"/>
  </si>
  <si>
    <t>(9)制御効果係数*</t>
    <rPh sb="3" eb="5">
      <t>セイギョ</t>
    </rPh>
    <rPh sb="5" eb="7">
      <t>コウカ</t>
    </rPh>
    <rPh sb="7" eb="9">
      <t>ケイスウ</t>
    </rPh>
    <phoneticPr fontId="1"/>
  </si>
  <si>
    <t>*SII 省エネルギー量計算の手引きから調光制御効果係数を採用</t>
    <rPh sb="5" eb="6">
      <t>ショウ</t>
    </rPh>
    <rPh sb="11" eb="14">
      <t>リョウケイサン</t>
    </rPh>
    <rPh sb="15" eb="17">
      <t>テビ</t>
    </rPh>
    <rPh sb="20" eb="22">
      <t>チョウコウ</t>
    </rPh>
    <rPh sb="22" eb="24">
      <t>セイギョ</t>
    </rPh>
    <rPh sb="24" eb="26">
      <t>コウカ</t>
    </rPh>
    <rPh sb="26" eb="28">
      <t>ケイスウ</t>
    </rPh>
    <rPh sb="29" eb="31">
      <t>サイヨウ</t>
    </rPh>
    <phoneticPr fontId="1"/>
  </si>
  <si>
    <t>【D:排出原単位】</t>
    <rPh sb="3" eb="8">
      <t>ハイシュツゲンタンイ</t>
    </rPh>
    <phoneticPr fontId="1"/>
  </si>
  <si>
    <t>(9)電力排出係数*</t>
    <rPh sb="3" eb="5">
      <t>デンリョク</t>
    </rPh>
    <rPh sb="5" eb="9">
      <t>ハイシュツケイスウ</t>
    </rPh>
    <phoneticPr fontId="1"/>
  </si>
  <si>
    <t>消費電力</t>
    <rPh sb="0" eb="4">
      <t>ショウヒデンリョク</t>
    </rPh>
    <phoneticPr fontId="1"/>
  </si>
  <si>
    <t>↓▽から該当する照明の種類を選択してください</t>
    <rPh sb="4" eb="6">
      <t>ガイトウ</t>
    </rPh>
    <rPh sb="8" eb="10">
      <t>ショウメイ</t>
    </rPh>
    <rPh sb="11" eb="13">
      <t>シュルイ</t>
    </rPh>
    <rPh sb="14" eb="16">
      <t>センタク</t>
    </rPh>
    <phoneticPr fontId="1"/>
  </si>
  <si>
    <t>種別</t>
    <rPh sb="0" eb="2">
      <t>シュベツ</t>
    </rPh>
    <phoneticPr fontId="1"/>
  </si>
  <si>
    <t>種類</t>
    <rPh sb="0" eb="2">
      <t>シュルイ</t>
    </rPh>
    <phoneticPr fontId="1"/>
  </si>
  <si>
    <t>直管蛍光ランプ</t>
    <phoneticPr fontId="1"/>
  </si>
  <si>
    <t>FHF16形1灯用・高出力</t>
  </si>
  <si>
    <t>FHF16形2灯用・高出力</t>
  </si>
  <si>
    <t>FHF32形1灯用・高出力</t>
  </si>
  <si>
    <t>FHF32形1灯用・定格出力又は不明</t>
  </si>
  <si>
    <t>FHF32形2灯用・高出力</t>
  </si>
  <si>
    <t>FHF32形2灯用・定格出力又は不明</t>
  </si>
  <si>
    <t>FHF32形3灯用・高出力</t>
  </si>
  <si>
    <t>FHF32形3灯用・定格出力又は不明</t>
  </si>
  <si>
    <t>FHF32形4灯用・高出力</t>
  </si>
  <si>
    <t>FHF32形4灯用・定格出力又は不明</t>
  </si>
  <si>
    <t>FHF32形5灯用・高出力</t>
  </si>
  <si>
    <t>FHF32形5灯用・定格出力又は不明</t>
  </si>
  <si>
    <t>FHF32形6灯用・高出力</t>
  </si>
  <si>
    <t>FHF32形6灯用・定格出力又は不明</t>
  </si>
  <si>
    <t>FHF63形1灯用</t>
  </si>
  <si>
    <t>FHF63形2灯用</t>
  </si>
  <si>
    <t>FHF86形1灯用</t>
  </si>
  <si>
    <t>FHF86形2灯用</t>
  </si>
  <si>
    <t>FHF86形3灯用</t>
  </si>
  <si>
    <t>FL20・FLR20形1灯用</t>
  </si>
  <si>
    <t>FL20・FLR20形2灯用</t>
  </si>
  <si>
    <t>FL20・FLR20形3灯用</t>
  </si>
  <si>
    <t>FL20・FLR20形4灯用</t>
  </si>
  <si>
    <t>FL20・FLR20形5灯用</t>
  </si>
  <si>
    <t>FL20・FLR20形6灯用</t>
  </si>
  <si>
    <t>FL40形1灯用・磁気式安定器</t>
  </si>
  <si>
    <t>FL40形2灯用・磁気式安定器</t>
  </si>
  <si>
    <t>FL40形3灯用・磁気式安定器</t>
  </si>
  <si>
    <t>FL40形4灯用・磁気式安定器</t>
  </si>
  <si>
    <t>FL40形5灯用・磁気式安定器</t>
  </si>
  <si>
    <t>FL40形6灯用・磁気式安定器</t>
  </si>
  <si>
    <t>FLR40形1灯用・磁気式安定器</t>
  </si>
  <si>
    <t>FLR40形2灯用・磁気式安定器</t>
  </si>
  <si>
    <t>FLR40形3灯用・磁気式安定器</t>
  </si>
  <si>
    <t>FLR40形4灯用・磁気式安定器</t>
  </si>
  <si>
    <t>FLR40形5灯用・磁気式安定器</t>
  </si>
  <si>
    <t>FLR40形6灯用・磁気式安定器</t>
  </si>
  <si>
    <t>FLR110形1灯用・磁気式安定器</t>
  </si>
  <si>
    <t>FLR110形1灯用・電子安定器</t>
  </si>
  <si>
    <t>FLR110形2灯用・電子安定器</t>
  </si>
  <si>
    <t>FLR110形3灯用・磁気式安定器</t>
  </si>
  <si>
    <t>FLR110形3灯用・電子安定器</t>
    <phoneticPr fontId="1"/>
  </si>
  <si>
    <t>環形蛍光ランプ</t>
    <phoneticPr fontId="1"/>
  </si>
  <si>
    <t>FCL20形1灯用</t>
  </si>
  <si>
    <t>FCL30形1灯用</t>
  </si>
  <si>
    <t>FCL32形1灯用</t>
  </si>
  <si>
    <t>FCL40形1灯用</t>
  </si>
  <si>
    <t>FCL32形+30形</t>
  </si>
  <si>
    <t>FCL40形+32形</t>
  </si>
  <si>
    <t>FCL40形+32形+30形</t>
  </si>
  <si>
    <t>FHC13形1灯用</t>
  </si>
  <si>
    <t>FHC20形1灯用</t>
  </si>
  <si>
    <t>FHC27形1灯用</t>
  </si>
  <si>
    <t>FHC34形+13形</t>
  </si>
  <si>
    <t>FHC27形+20形</t>
  </si>
  <si>
    <t>FHC34形+20形</t>
  </si>
  <si>
    <t>FHC34形+27形</t>
  </si>
  <si>
    <t>FHC34形+27形+20形</t>
  </si>
  <si>
    <t>FHC41形+34形+27形</t>
  </si>
  <si>
    <t>FHD40形1灯用</t>
  </si>
  <si>
    <t>FHD70形1灯用</t>
  </si>
  <si>
    <t>FHD85形1灯用</t>
  </si>
  <si>
    <t>FHD100形1灯用</t>
  </si>
  <si>
    <t>FHD100形+40形</t>
  </si>
  <si>
    <t>コンパクト蛍光ランプ</t>
  </si>
  <si>
    <t>FDL13形1灯用</t>
  </si>
  <si>
    <t>FDL18形1灯用</t>
  </si>
  <si>
    <t>FDL27形1灯用</t>
  </si>
  <si>
    <t>FPL13・FML13形1灯用</t>
  </si>
  <si>
    <t>FPL18・FML18形1灯用</t>
  </si>
  <si>
    <t>FPL27形・FML27形1灯用</t>
  </si>
  <si>
    <t>FPL36形・FML36形1灯用</t>
  </si>
  <si>
    <t>FPL36形・FML36形2灯用</t>
  </si>
  <si>
    <t>FPL36形3灯用</t>
  </si>
  <si>
    <t>FPL36形4灯用</t>
  </si>
  <si>
    <t>FPL55形3灯用</t>
  </si>
  <si>
    <t>FPL55形4灯用</t>
  </si>
  <si>
    <t>FHP23形1灯用</t>
  </si>
  <si>
    <t>FHP23形2灯用</t>
  </si>
  <si>
    <t>FHP32形3灯用・省電力</t>
  </si>
  <si>
    <t>FHP32形3灯用・定格出力又は不明</t>
  </si>
  <si>
    <t>FHP32形4灯用・省電力</t>
  </si>
  <si>
    <t>FHP32形4灯用・定格出力又は不明</t>
  </si>
  <si>
    <t>FHP45形3灯用</t>
  </si>
  <si>
    <t>FHP45形4灯用</t>
  </si>
  <si>
    <t>FHP105形1灯用</t>
  </si>
  <si>
    <t>FHP105形2灯用</t>
  </si>
  <si>
    <t>FHT16形1灯用</t>
  </si>
  <si>
    <t>FHT24形1灯用</t>
  </si>
  <si>
    <t>FHT24形2灯用</t>
  </si>
  <si>
    <t>FHT24形3灯用</t>
  </si>
  <si>
    <t>FHT24形4灯用</t>
  </si>
  <si>
    <t>FHT32形1灯用</t>
  </si>
  <si>
    <t>FHT32形2灯用</t>
  </si>
  <si>
    <t>FHT32形3灯用</t>
  </si>
  <si>
    <t>FHT32形4灯用</t>
  </si>
  <si>
    <t>FHT42形1灯用</t>
  </si>
  <si>
    <t>FHT42形2灯用</t>
  </si>
  <si>
    <t>FHT42形3灯用</t>
  </si>
  <si>
    <t>FHT42形4灯用</t>
  </si>
  <si>
    <t>FHT57形1灯用</t>
  </si>
  <si>
    <t>FHT57形2灯用</t>
  </si>
  <si>
    <t>FHT57形3灯用</t>
  </si>
  <si>
    <t>FHT57形4灯用</t>
  </si>
  <si>
    <t>FPL/HF32形3灯用</t>
  </si>
  <si>
    <t>FPL/HF32形4灯用</t>
  </si>
  <si>
    <t>FPL/HF45形3灯用</t>
  </si>
  <si>
    <t>FPL/HF45形4灯用</t>
  </si>
  <si>
    <t>HIDランプ</t>
  </si>
  <si>
    <t>高圧水銀ランプ40形</t>
  </si>
  <si>
    <t>高圧水銀ランプ80形</t>
  </si>
  <si>
    <t>高圧水銀ランプ100形</t>
  </si>
  <si>
    <t>高圧水銀ランプ200形</t>
  </si>
  <si>
    <t>高圧水銀ランプ250形</t>
  </si>
  <si>
    <t>高圧水銀ランプ300形</t>
  </si>
  <si>
    <t>高圧水銀ランプ400形</t>
  </si>
  <si>
    <t>高圧水銀ランプ700形</t>
  </si>
  <si>
    <t>高圧水銀ランプ1000形</t>
  </si>
  <si>
    <t>メタルハライドランプ100形</t>
  </si>
  <si>
    <t>メタルハライドランプ200形</t>
  </si>
  <si>
    <t>メタルハライドランプ250形</t>
  </si>
  <si>
    <t>メタルハライドランプ300形</t>
  </si>
  <si>
    <t>メタルハライドランプ400形</t>
  </si>
  <si>
    <t>メタルハライドランプ700形</t>
  </si>
  <si>
    <t>メタルハライドランプ1000形</t>
  </si>
  <si>
    <t>セラミックメタルハライドランプ35形</t>
  </si>
  <si>
    <t>セラミックメタルハライドランプ70形</t>
  </si>
  <si>
    <t>セラミックメタルハライドランプ150形・磁気式安定器</t>
  </si>
  <si>
    <t>セラミックメタルハライドランプ150形・電子安定器</t>
  </si>
  <si>
    <t>セラミックメタルハライドランプ180形</t>
  </si>
  <si>
    <t>セラミックメタルハライドランプ190形</t>
  </si>
  <si>
    <t>セラミックメタルハライドランプ220形</t>
  </si>
  <si>
    <t>セラミックメタルハライドランプ230形</t>
  </si>
  <si>
    <t>セラミックメタルハライドランプ270形</t>
  </si>
  <si>
    <t>セラミックメタルハライドランプ290形</t>
  </si>
  <si>
    <t>セラミックメタルハライドランプ360形</t>
  </si>
  <si>
    <t>セラミックメタルハライドランプ100形</t>
  </si>
  <si>
    <t>高圧ナトリウムランプ40形</t>
  </si>
  <si>
    <t>高圧ナトリウムランプ75形</t>
  </si>
  <si>
    <t>高圧ナトリウムランプ110形</t>
  </si>
  <si>
    <t>高圧ナトリウムランプ180形</t>
  </si>
  <si>
    <t>高圧ナトリウムランプ220形</t>
  </si>
  <si>
    <t>高圧ナトリウムランプ270形</t>
  </si>
  <si>
    <t>高圧ナトリウムランプ360形</t>
  </si>
  <si>
    <t>高圧ナトリウムランプ660形</t>
  </si>
  <si>
    <t>高圧ナトリウムランプ940形</t>
  </si>
  <si>
    <t>バラストレス水銀ランプ100形</t>
  </si>
  <si>
    <t>バラストレス水銀ランプ160形</t>
  </si>
  <si>
    <t>バラストレス水銀ランプ250形</t>
  </si>
  <si>
    <t>バラストレス水銀ランプ300形</t>
  </si>
  <si>
    <t>バラストレス水銀ランプ500形</t>
  </si>
  <si>
    <t>バラストレス水銀ランプ750形</t>
  </si>
  <si>
    <t>電球形蛍光ランプ</t>
  </si>
  <si>
    <t>EFA10・EFD10形</t>
  </si>
  <si>
    <t>EFA15・EFD15形</t>
  </si>
  <si>
    <t>EFA25・EFD25形</t>
  </si>
  <si>
    <t>クリプトン電球</t>
  </si>
  <si>
    <t>40形</t>
  </si>
  <si>
    <t>60形</t>
  </si>
  <si>
    <t>100形</t>
  </si>
  <si>
    <t>白熱電球</t>
  </si>
  <si>
    <t>ハロゲン電球_JD110V</t>
  </si>
  <si>
    <t>60W</t>
  </si>
  <si>
    <t>65W</t>
  </si>
  <si>
    <t>85W</t>
  </si>
  <si>
    <t>90W</t>
  </si>
  <si>
    <t>130W</t>
  </si>
  <si>
    <t>200W</t>
  </si>
  <si>
    <t>250W</t>
  </si>
  <si>
    <t>500W</t>
  </si>
  <si>
    <t>高効率給湯更新に係るCO2削減量算出シート</t>
    <rPh sb="0" eb="3">
      <t>コウコウリツ</t>
    </rPh>
    <rPh sb="3" eb="5">
      <t>キュウトウ</t>
    </rPh>
    <rPh sb="5" eb="7">
      <t>コウシン</t>
    </rPh>
    <rPh sb="8" eb="9">
      <t>カカ</t>
    </rPh>
    <rPh sb="13" eb="15">
      <t>サクゲン</t>
    </rPh>
    <rPh sb="15" eb="16">
      <t>リョウ</t>
    </rPh>
    <rPh sb="16" eb="18">
      <t>サンシュツ</t>
    </rPh>
    <phoneticPr fontId="1"/>
  </si>
  <si>
    <t>(1)(2)給湯温度および給水温度を記入してください</t>
    <rPh sb="6" eb="8">
      <t>キュウトウ</t>
    </rPh>
    <rPh sb="8" eb="10">
      <t>オンド</t>
    </rPh>
    <rPh sb="13" eb="17">
      <t>キュウスイオンド</t>
    </rPh>
    <rPh sb="18" eb="20">
      <t>キニュウ</t>
    </rPh>
    <phoneticPr fontId="1"/>
  </si>
  <si>
    <t>　※給湯温度は65℃、給水温度は15℃を初期値として設定しておりますが、時期によって温度が異なる場合は変更してください</t>
    <rPh sb="2" eb="6">
      <t>キュウトウオンド</t>
    </rPh>
    <rPh sb="11" eb="15">
      <t>キュウスイオンド</t>
    </rPh>
    <rPh sb="20" eb="23">
      <t>ショキチ</t>
    </rPh>
    <rPh sb="26" eb="28">
      <t>セッテイ</t>
    </rPh>
    <rPh sb="36" eb="38">
      <t>ジキ</t>
    </rPh>
    <rPh sb="42" eb="44">
      <t>オンド</t>
    </rPh>
    <rPh sb="45" eb="46">
      <t>コト</t>
    </rPh>
    <rPh sb="48" eb="50">
      <t>バアイ</t>
    </rPh>
    <rPh sb="51" eb="53">
      <t>ヘンコウ</t>
    </rPh>
    <phoneticPr fontId="1"/>
  </si>
  <si>
    <t>(3)給湯量を記入してください</t>
    <rPh sb="3" eb="5">
      <t>キュウトウ</t>
    </rPh>
    <rPh sb="5" eb="6">
      <t>リョウ</t>
    </rPh>
    <rPh sb="7" eb="9">
      <t>キニュウ</t>
    </rPh>
    <phoneticPr fontId="1"/>
  </si>
  <si>
    <t>(4)補助事業を活用して導入する設備について、更新前後の型番を記入してください。</t>
    <rPh sb="28" eb="30">
      <t>カタバン</t>
    </rPh>
    <rPh sb="31" eb="33">
      <t>キニュウ</t>
    </rPh>
    <phoneticPr fontId="1"/>
  </si>
  <si>
    <t>　※燃焼式の場合は定格給湯熱効率、電気式の場合は年間加熱効率を入力してください</t>
    <rPh sb="2" eb="5">
      <t>ネンショウシキ</t>
    </rPh>
    <rPh sb="6" eb="8">
      <t>バアイ</t>
    </rPh>
    <rPh sb="9" eb="11">
      <t>テイカク</t>
    </rPh>
    <rPh sb="11" eb="16">
      <t>キュウトウネツコウリツ</t>
    </rPh>
    <rPh sb="17" eb="20">
      <t>デンキシキ</t>
    </rPh>
    <rPh sb="21" eb="23">
      <t>バアイ</t>
    </rPh>
    <rPh sb="24" eb="30">
      <t>ネンカンカネツコウリツ</t>
    </rPh>
    <rPh sb="31" eb="33">
      <t>ニュウリョク</t>
    </rPh>
    <phoneticPr fontId="1"/>
  </si>
  <si>
    <t>　※更新前後それぞれの使用割合が100%にならない場合、赤字でエラー表示になります</t>
    <rPh sb="2" eb="6">
      <t>コウシンゼンゴ</t>
    </rPh>
    <rPh sb="11" eb="15">
      <t>シヨウワリアイ</t>
    </rPh>
    <rPh sb="25" eb="27">
      <t>バアイ</t>
    </rPh>
    <rPh sb="28" eb="30">
      <t>アカジ</t>
    </rPh>
    <rPh sb="34" eb="36">
      <t>ヒョウジ</t>
    </rPh>
    <phoneticPr fontId="1"/>
  </si>
  <si>
    <t>　※給湯温度は65℃、給水温度は15℃を初期値として設定</t>
    <rPh sb="2" eb="6">
      <t>キュウトウオンド</t>
    </rPh>
    <rPh sb="11" eb="15">
      <t>キュウスイオンド</t>
    </rPh>
    <rPh sb="20" eb="23">
      <t>ショキチ</t>
    </rPh>
    <rPh sb="26" eb="28">
      <t>セッテイ</t>
    </rPh>
    <phoneticPr fontId="1"/>
  </si>
  <si>
    <t>CO2排出量 = 消費エネルギー量 * 排出係数(kl等/t-CO2)</t>
    <rPh sb="3" eb="6">
      <t>ハイシュツリョウ</t>
    </rPh>
    <rPh sb="9" eb="11">
      <t>ショウヒ</t>
    </rPh>
    <rPh sb="16" eb="17">
      <t>リョウ</t>
    </rPh>
    <rPh sb="20" eb="24">
      <t>ハイシュツケイスウ</t>
    </rPh>
    <rPh sb="27" eb="28">
      <t>トウ</t>
    </rPh>
    <phoneticPr fontId="1"/>
  </si>
  <si>
    <t>(1)給湯温度</t>
    <rPh sb="3" eb="7">
      <t>キュウトウオンド</t>
    </rPh>
    <phoneticPr fontId="1"/>
  </si>
  <si>
    <t>℃</t>
    <phoneticPr fontId="1"/>
  </si>
  <si>
    <t>(2)給水温度</t>
    <rPh sb="3" eb="7">
      <t>キュウスイオンド</t>
    </rPh>
    <phoneticPr fontId="1"/>
  </si>
  <si>
    <t>(3)給湯量</t>
    <rPh sb="3" eb="5">
      <t>キュウトウ</t>
    </rPh>
    <rPh sb="5" eb="6">
      <t>リョウ</t>
    </rPh>
    <phoneticPr fontId="1"/>
  </si>
  <si>
    <t>kL/月</t>
    <rPh sb="3" eb="4">
      <t>ツキ</t>
    </rPh>
    <phoneticPr fontId="1"/>
  </si>
  <si>
    <t>必要給湯熱量</t>
    <rPh sb="0" eb="2">
      <t>ヒツヨウ</t>
    </rPh>
    <rPh sb="2" eb="4">
      <t>キュウトウ</t>
    </rPh>
    <rPh sb="4" eb="6">
      <t>ネツリョウ</t>
    </rPh>
    <phoneticPr fontId="1"/>
  </si>
  <si>
    <t>*給湯温度は65℃、給水温度は15℃を初期値として設定しているため、状況に応じて変更してください</t>
    <rPh sb="1" eb="3">
      <t>キュウトウ</t>
    </rPh>
    <rPh sb="3" eb="5">
      <t>オンド</t>
    </rPh>
    <rPh sb="10" eb="12">
      <t>キュウスイ</t>
    </rPh>
    <rPh sb="12" eb="14">
      <t>オンド</t>
    </rPh>
    <rPh sb="19" eb="22">
      <t>ショキチ</t>
    </rPh>
    <rPh sb="25" eb="27">
      <t>セッテイ</t>
    </rPh>
    <rPh sb="34" eb="36">
      <t>ジョウキョウ</t>
    </rPh>
    <rPh sb="37" eb="38">
      <t>オウ</t>
    </rPh>
    <rPh sb="40" eb="42">
      <t>ヘンコウ</t>
    </rPh>
    <phoneticPr fontId="1"/>
  </si>
  <si>
    <t>↓更新する設備の型番が複数ある場合もしくは現状より更新台数が多い場合は②～③に記入</t>
    <rPh sb="1" eb="3">
      <t>コウシン</t>
    </rPh>
    <rPh sb="5" eb="7">
      <t>セツビ</t>
    </rPh>
    <rPh sb="8" eb="10">
      <t>カタバン</t>
    </rPh>
    <rPh sb="11" eb="13">
      <t>フクスウ</t>
    </rPh>
    <rPh sb="15" eb="17">
      <t>バアイ</t>
    </rPh>
    <rPh sb="21" eb="23">
      <t>ゲンジョウ</t>
    </rPh>
    <rPh sb="25" eb="29">
      <t>コウシンダイスウ</t>
    </rPh>
    <rPh sb="30" eb="31">
      <t>オオ</t>
    </rPh>
    <rPh sb="32" eb="34">
      <t>バアイ</t>
    </rPh>
    <rPh sb="39" eb="41">
      <t>キニュウ</t>
    </rPh>
    <phoneticPr fontId="1"/>
  </si>
  <si>
    <t>都市ガス</t>
    <rPh sb="0" eb="2">
      <t>トシ</t>
    </rPh>
    <phoneticPr fontId="1"/>
  </si>
  <si>
    <t>液化石油ガス(LPG)</t>
    <rPh sb="0" eb="2">
      <t>エキカ</t>
    </rPh>
    <rPh sb="2" eb="4">
      <t>セキユ</t>
    </rPh>
    <phoneticPr fontId="1"/>
  </si>
  <si>
    <t>液化天然ガス(LNG)</t>
    <rPh sb="0" eb="2">
      <t>エキカ</t>
    </rPh>
    <rPh sb="2" eb="4">
      <t>テンネン</t>
    </rPh>
    <phoneticPr fontId="1"/>
  </si>
  <si>
    <t>軽油</t>
    <rPh sb="0" eb="2">
      <t>ケイユ</t>
    </rPh>
    <phoneticPr fontId="1"/>
  </si>
  <si>
    <t>*複数燃料種別の給湯設備を使用している/する場合、使用割合を変更してください(合計で100%超過しないように設定してください)</t>
    <rPh sb="1" eb="3">
      <t>フクスウ</t>
    </rPh>
    <rPh sb="3" eb="7">
      <t>ネンリョウシュベツ</t>
    </rPh>
    <rPh sb="8" eb="12">
      <t>キュウトウセツビ</t>
    </rPh>
    <rPh sb="13" eb="15">
      <t>シヨウ</t>
    </rPh>
    <rPh sb="22" eb="24">
      <t>バアイ</t>
    </rPh>
    <rPh sb="25" eb="29">
      <t>シヨウワリアイ</t>
    </rPh>
    <rPh sb="30" eb="32">
      <t>ヘンコウ</t>
    </rPh>
    <rPh sb="39" eb="41">
      <t>ゴウケイ</t>
    </rPh>
    <rPh sb="46" eb="48">
      <t>チョウカ</t>
    </rPh>
    <rPh sb="54" eb="56">
      <t>セッテイ</t>
    </rPh>
    <phoneticPr fontId="1"/>
  </si>
  <si>
    <t>【C:各種係数】</t>
    <rPh sb="3" eb="5">
      <t>カクシュ</t>
    </rPh>
    <rPh sb="5" eb="7">
      <t>ケイスウ</t>
    </rPh>
    <phoneticPr fontId="1"/>
  </si>
  <si>
    <t>↓該当種別に○が表示される</t>
    <rPh sb="1" eb="3">
      <t>ガイトウ</t>
    </rPh>
    <rPh sb="3" eb="5">
      <t>シュベツ</t>
    </rPh>
    <rPh sb="8" eb="10">
      <t>ヒョウジ</t>
    </rPh>
    <phoneticPr fontId="1"/>
  </si>
  <si>
    <t>燃料種別</t>
    <rPh sb="0" eb="4">
      <t>ネンリョウシュベツ</t>
    </rPh>
    <phoneticPr fontId="1"/>
  </si>
  <si>
    <t>(単位)</t>
    <rPh sb="1" eb="3">
      <t>タンイ</t>
    </rPh>
    <phoneticPr fontId="1"/>
  </si>
  <si>
    <t>導入前該当</t>
    <rPh sb="0" eb="3">
      <t>ドウニュウマエ</t>
    </rPh>
    <rPh sb="3" eb="5">
      <t>ガイトウ</t>
    </rPh>
    <phoneticPr fontId="1"/>
  </si>
  <si>
    <t>消費エネルギー量</t>
    <rPh sb="0" eb="2">
      <t>ショウヒ</t>
    </rPh>
    <rPh sb="7" eb="8">
      <t>リョウ</t>
    </rPh>
    <phoneticPr fontId="1"/>
  </si>
  <si>
    <t>導入後該当</t>
    <rPh sb="0" eb="3">
      <t>ドウニュウゴ</t>
    </rPh>
    <rPh sb="3" eb="5">
      <t>ガイトウ</t>
    </rPh>
    <phoneticPr fontId="1"/>
  </si>
  <si>
    <t>(N㎥)</t>
    <phoneticPr fontId="1"/>
  </si>
  <si>
    <t>天然ガス(LNGを除く)</t>
    <rPh sb="0" eb="2">
      <t>テンネン</t>
    </rPh>
    <rPh sb="9" eb="10">
      <t>ノゾ</t>
    </rPh>
    <phoneticPr fontId="1"/>
  </si>
  <si>
    <t>灯油</t>
    <rPh sb="0" eb="2">
      <t>トウユ</t>
    </rPh>
    <phoneticPr fontId="1"/>
  </si>
  <si>
    <t>(L)</t>
    <phoneticPr fontId="1"/>
  </si>
  <si>
    <t>A重油</t>
    <rPh sb="1" eb="3">
      <t>ジュウユ</t>
    </rPh>
    <phoneticPr fontId="1"/>
  </si>
  <si>
    <t>B重油</t>
    <rPh sb="1" eb="3">
      <t>ジュウユ</t>
    </rPh>
    <phoneticPr fontId="1"/>
  </si>
  <si>
    <t>C重油</t>
    <rPh sb="1" eb="3">
      <t>ジュウユ</t>
    </rPh>
    <phoneticPr fontId="1"/>
  </si>
  <si>
    <t>電気</t>
    <rPh sb="0" eb="2">
      <t>デンキ</t>
    </rPh>
    <phoneticPr fontId="1"/>
  </si>
  <si>
    <t>輸入一般炭</t>
    <rPh sb="0" eb="4">
      <t>ユニュウイッパン</t>
    </rPh>
    <rPh sb="4" eb="5">
      <t>スミ</t>
    </rPh>
    <phoneticPr fontId="1"/>
  </si>
  <si>
    <t>(kg)</t>
    <phoneticPr fontId="1"/>
  </si>
  <si>
    <t>国産一般炭</t>
    <rPh sb="0" eb="2">
      <t>コクサン</t>
    </rPh>
    <rPh sb="2" eb="5">
      <t>イッパンスミ</t>
    </rPh>
    <phoneticPr fontId="1"/>
  </si>
  <si>
    <t>石炭コークス</t>
    <rPh sb="0" eb="2">
      <t>セキタン</t>
    </rPh>
    <phoneticPr fontId="1"/>
  </si>
  <si>
    <t>*熱量換算係数は、MJ/kg.N㎥等の数値</t>
    <rPh sb="1" eb="7">
      <t>ネツリョウカンサンケイスウ</t>
    </rPh>
    <rPh sb="17" eb="18">
      <t>トウ</t>
    </rPh>
    <rPh sb="19" eb="21">
      <t>スウチ</t>
    </rPh>
    <phoneticPr fontId="1"/>
  </si>
  <si>
    <t>*排出係数は、t-CO2/kg.N㎥等の数値</t>
    <rPh sb="1" eb="5">
      <t>ハイシュツケイスウ</t>
    </rPh>
    <rPh sb="18" eb="19">
      <t>トウ</t>
    </rPh>
    <rPh sb="20" eb="22">
      <t>スウチ</t>
    </rPh>
    <phoneticPr fontId="1"/>
  </si>
  <si>
    <t>(燃焼式)単位換算(kcal⇒MJ)</t>
    <rPh sb="1" eb="4">
      <t>ネンショウシキ</t>
    </rPh>
    <rPh sb="5" eb="9">
      <t>タンイカンサン</t>
    </rPh>
    <phoneticPr fontId="1"/>
  </si>
  <si>
    <t>貯湯タンク放熱ロス係数</t>
    <rPh sb="0" eb="2">
      <t>チョトウ</t>
    </rPh>
    <rPh sb="5" eb="7">
      <t>ホウネツ</t>
    </rPh>
    <rPh sb="9" eb="11">
      <t>ケイスウ</t>
    </rPh>
    <phoneticPr fontId="1"/>
  </si>
  <si>
    <t>　※「2~3人用」および「4~5人用」の選択肢のうち近い方を選択してください</t>
    <rPh sb="6" eb="8">
      <t>ニンヨウ</t>
    </rPh>
    <rPh sb="16" eb="18">
      <t>ニンヨウ</t>
    </rPh>
    <rPh sb="20" eb="23">
      <t>センタクシ</t>
    </rPh>
    <rPh sb="26" eb="27">
      <t>チカ</t>
    </rPh>
    <rPh sb="28" eb="29">
      <t>ホウ</t>
    </rPh>
    <rPh sb="30" eb="32">
      <t>センタク</t>
    </rPh>
    <phoneticPr fontId="1"/>
  </si>
  <si>
    <t>(2)更新前後の給湯設備の種類を選択してください</t>
    <rPh sb="3" eb="7">
      <t>コウシンゼンゴ</t>
    </rPh>
    <rPh sb="8" eb="12">
      <t>キュウトウセツビ</t>
    </rPh>
    <rPh sb="13" eb="15">
      <t>シュルイ</t>
    </rPh>
    <rPh sb="16" eb="18">
      <t>センタク</t>
    </rPh>
    <phoneticPr fontId="1"/>
  </si>
  <si>
    <t>(3)更新前後の型番を記入してください</t>
    <rPh sb="3" eb="7">
      <t>コウシンゼンゴ</t>
    </rPh>
    <rPh sb="8" eb="10">
      <t>カタバン</t>
    </rPh>
    <rPh sb="11" eb="13">
      <t>キニュウ</t>
    </rPh>
    <phoneticPr fontId="1"/>
  </si>
  <si>
    <t>(5)(4)で複数記入した場合は、それぞれの設備の使用割合を記入してください</t>
    <rPh sb="7" eb="9">
      <t>フクスウ</t>
    </rPh>
    <rPh sb="9" eb="11">
      <t>キニュウ</t>
    </rPh>
    <rPh sb="13" eb="15">
      <t>バアイ</t>
    </rPh>
    <rPh sb="22" eb="24">
      <t>セツビ</t>
    </rPh>
    <rPh sb="25" eb="27">
      <t>シヨウ</t>
    </rPh>
    <rPh sb="27" eb="29">
      <t>ワリアイ</t>
    </rPh>
    <rPh sb="30" eb="32">
      <t>キニュウ</t>
    </rPh>
    <phoneticPr fontId="1"/>
  </si>
  <si>
    <t>運転日数</t>
    <rPh sb="0" eb="4">
      <t>ウンテンニッスウ</t>
    </rPh>
    <phoneticPr fontId="1"/>
  </si>
  <si>
    <t>月間給湯負荷(2~3人)</t>
    <rPh sb="0" eb="6">
      <t>ゲッカンキュウトウフカ</t>
    </rPh>
    <rPh sb="10" eb="11">
      <t>ニン</t>
    </rPh>
    <phoneticPr fontId="1"/>
  </si>
  <si>
    <t>月間給湯負荷(4~5人)</t>
    <rPh sb="0" eb="6">
      <t>ゲッカンキュウトウフカ</t>
    </rPh>
    <rPh sb="10" eb="11">
      <t>ニン</t>
    </rPh>
    <phoneticPr fontId="1"/>
  </si>
  <si>
    <t>(1)給湯容量</t>
    <rPh sb="3" eb="7">
      <t>キュウトウヨウリョウ</t>
    </rPh>
    <phoneticPr fontId="1"/>
  </si>
  <si>
    <t>2~3人用</t>
    <rPh sb="3" eb="5">
      <t>ニンヨウ</t>
    </rPh>
    <phoneticPr fontId="1"/>
  </si>
  <si>
    <t>(2)給湯種別</t>
    <rPh sb="3" eb="7">
      <t>キュウトウシュベツ</t>
    </rPh>
    <phoneticPr fontId="1"/>
  </si>
  <si>
    <t>灯油ボイラー</t>
    <rPh sb="0" eb="2">
      <t>トウユ</t>
    </rPh>
    <phoneticPr fontId="1"/>
  </si>
  <si>
    <t>(3)型番</t>
    <rPh sb="3" eb="5">
      <t>カタバン</t>
    </rPh>
    <phoneticPr fontId="1"/>
  </si>
  <si>
    <t>(4)給湯効率</t>
    <rPh sb="3" eb="7">
      <t>キュウトウコウリツ</t>
    </rPh>
    <phoneticPr fontId="1"/>
  </si>
  <si>
    <t>区分</t>
    <rPh sb="0" eb="2">
      <t>クブン</t>
    </rPh>
    <phoneticPr fontId="1"/>
  </si>
  <si>
    <t>給湯容量</t>
    <rPh sb="0" eb="4">
      <t>キュウトウヨウリョウ</t>
    </rPh>
    <phoneticPr fontId="1"/>
  </si>
  <si>
    <t>4~5人用</t>
    <rPh sb="3" eb="5">
      <t>ニンヨウ</t>
    </rPh>
    <phoneticPr fontId="1"/>
  </si>
  <si>
    <t>給湯</t>
    <rPh sb="0" eb="2">
      <t>キュウトウ</t>
    </rPh>
    <phoneticPr fontId="1"/>
  </si>
  <si>
    <t>保温</t>
    <rPh sb="0" eb="2">
      <t>ホオン</t>
    </rPh>
    <phoneticPr fontId="1"/>
  </si>
  <si>
    <t>中間期(2~3人用)</t>
    <rPh sb="0" eb="3">
      <t>チュウカンキ</t>
    </rPh>
    <rPh sb="7" eb="9">
      <t>ニンヨウ</t>
    </rPh>
    <phoneticPr fontId="1"/>
  </si>
  <si>
    <t>中間期(4~5人用)</t>
    <rPh sb="0" eb="3">
      <t>チュウカンキ</t>
    </rPh>
    <phoneticPr fontId="1"/>
  </si>
  <si>
    <t>夏季(2~3人用)</t>
    <rPh sb="0" eb="2">
      <t>カキ</t>
    </rPh>
    <phoneticPr fontId="1"/>
  </si>
  <si>
    <t>夏季(4~5人用)</t>
    <rPh sb="0" eb="2">
      <t>カキ</t>
    </rPh>
    <phoneticPr fontId="1"/>
  </si>
  <si>
    <t>冬季(2~3人用)</t>
    <rPh sb="0" eb="2">
      <t>トウキ</t>
    </rPh>
    <phoneticPr fontId="1"/>
  </si>
  <si>
    <t>冬季(4~5人用)</t>
    <rPh sb="0" eb="2">
      <t>トウキ</t>
    </rPh>
    <phoneticPr fontId="1"/>
  </si>
  <si>
    <t>電気温水器</t>
    <rPh sb="0" eb="5">
      <t>デンキオンスイキ</t>
    </rPh>
    <phoneticPr fontId="1"/>
  </si>
  <si>
    <t>エコキュート</t>
  </si>
  <si>
    <t>*環境省 算定方法・排出係数一覧から数値を採用</t>
    <rPh sb="1" eb="4">
      <t>カンキョウショウ</t>
    </rPh>
    <rPh sb="18" eb="20">
      <t>スウチ</t>
    </rPh>
    <rPh sb="21" eb="23">
      <t>サイヨウ</t>
    </rPh>
    <phoneticPr fontId="1"/>
  </si>
  <si>
    <t>【B:設備情報】</t>
    <rPh sb="3" eb="5">
      <t>セツビ</t>
    </rPh>
    <rPh sb="5" eb="7">
      <t>ジョウホウ</t>
    </rPh>
    <phoneticPr fontId="1"/>
  </si>
  <si>
    <t>太陽光パネルに係るCO2削減量算出シート</t>
    <rPh sb="0" eb="3">
      <t>タイヨウコウ</t>
    </rPh>
    <rPh sb="7" eb="8">
      <t>カカ</t>
    </rPh>
    <rPh sb="12" eb="14">
      <t>サクゲン</t>
    </rPh>
    <rPh sb="14" eb="15">
      <t>リョウ</t>
    </rPh>
    <rPh sb="15" eb="17">
      <t>サンシュツ</t>
    </rPh>
    <phoneticPr fontId="1"/>
  </si>
  <si>
    <t>【A：電力消費状況】</t>
    <phoneticPr fontId="1"/>
  </si>
  <si>
    <t>(1)月別もしくは年間消費電力量を記入してください。</t>
    <rPh sb="3" eb="5">
      <t>ツキベツ</t>
    </rPh>
    <rPh sb="9" eb="11">
      <t>ネンカン</t>
    </rPh>
    <rPh sb="11" eb="16">
      <t>ショウヒデンリョクリョウ</t>
    </rPh>
    <rPh sb="17" eb="19">
      <t>キニュウ</t>
    </rPh>
    <phoneticPr fontId="1"/>
  </si>
  <si>
    <t>　※月別か年間のどちらかの入力で問題ありません。</t>
    <rPh sb="2" eb="4">
      <t>ツキベツ</t>
    </rPh>
    <rPh sb="5" eb="7">
      <t>ネンカン</t>
    </rPh>
    <rPh sb="13" eb="15">
      <t>ニュウリョク</t>
    </rPh>
    <rPh sb="16" eb="18">
      <t>モンダイ</t>
    </rPh>
    <phoneticPr fontId="1"/>
  </si>
  <si>
    <t>(3)設備の公称最大出力を記入してください。</t>
    <rPh sb="3" eb="5">
      <t>セツビ</t>
    </rPh>
    <rPh sb="6" eb="8">
      <t>コウショウ</t>
    </rPh>
    <rPh sb="8" eb="10">
      <t>サイダイ</t>
    </rPh>
    <rPh sb="10" eb="12">
      <t>シュツリョク</t>
    </rPh>
    <rPh sb="13" eb="15">
      <t>キニュウ</t>
    </rPh>
    <phoneticPr fontId="1"/>
  </si>
  <si>
    <t>(4)設備のパワコン出力を記入してください。</t>
    <rPh sb="3" eb="5">
      <t>セツビ</t>
    </rPh>
    <rPh sb="10" eb="12">
      <t>シュツリョク</t>
    </rPh>
    <rPh sb="13" eb="15">
      <t>キニュウ</t>
    </rPh>
    <phoneticPr fontId="1"/>
  </si>
  <si>
    <t>(5)設備の年間発電量を記入してください。</t>
    <rPh sb="3" eb="5">
      <t>セツビ</t>
    </rPh>
    <rPh sb="6" eb="11">
      <t>ネンカンハツデンリョウ</t>
    </rPh>
    <rPh sb="12" eb="14">
      <t>キニュウ</t>
    </rPh>
    <phoneticPr fontId="1"/>
  </si>
  <si>
    <t>【自家消費率算定式】</t>
    <rPh sb="1" eb="6">
      <t>ジカショウヒリツ</t>
    </rPh>
    <rPh sb="6" eb="9">
      <t>サンテイシキ</t>
    </rPh>
    <phoneticPr fontId="1"/>
  </si>
  <si>
    <t>【CO2排出削減量算定式】</t>
    <rPh sb="4" eb="6">
      <t>ハイシュツ</t>
    </rPh>
    <rPh sb="6" eb="8">
      <t>サクゲン</t>
    </rPh>
    <rPh sb="8" eb="9">
      <t>リョウ</t>
    </rPh>
    <rPh sb="9" eb="12">
      <t>サンテイシキ</t>
    </rPh>
    <phoneticPr fontId="1"/>
  </si>
  <si>
    <t>【A:電力消費状況】月別か年間使用電力のどちらかのみ記入してください。</t>
    <rPh sb="3" eb="5">
      <t>デンリョク</t>
    </rPh>
    <rPh sb="5" eb="7">
      <t>ショウヒ</t>
    </rPh>
    <rPh sb="7" eb="9">
      <t>ジョウキョウ</t>
    </rPh>
    <rPh sb="10" eb="12">
      <t>ツキベツ</t>
    </rPh>
    <rPh sb="13" eb="15">
      <t>ネンカン</t>
    </rPh>
    <rPh sb="15" eb="19">
      <t>シヨウデンリョク</t>
    </rPh>
    <rPh sb="26" eb="28">
      <t>キニュウ</t>
    </rPh>
    <phoneticPr fontId="1"/>
  </si>
  <si>
    <t>(kWh/月)</t>
    <rPh sb="5" eb="6">
      <t>ツキ</t>
    </rPh>
    <phoneticPr fontId="1"/>
  </si>
  <si>
    <t>(kWh/年)</t>
    <rPh sb="5" eb="6">
      <t>ネン</t>
    </rPh>
    <phoneticPr fontId="1"/>
  </si>
  <si>
    <t>(2)新設/増設</t>
    <rPh sb="3" eb="5">
      <t>シンセツ</t>
    </rPh>
    <rPh sb="6" eb="8">
      <t>ゾウセツ</t>
    </rPh>
    <phoneticPr fontId="1"/>
  </si>
  <si>
    <t>(3)公称最大出力</t>
    <rPh sb="3" eb="5">
      <t>コウショウ</t>
    </rPh>
    <rPh sb="5" eb="9">
      <t>サイダイシュツリョク</t>
    </rPh>
    <phoneticPr fontId="1"/>
  </si>
  <si>
    <t>増設</t>
    <rPh sb="0" eb="2">
      <t>ゾウセツ</t>
    </rPh>
    <phoneticPr fontId="1"/>
  </si>
  <si>
    <t>(4)パワコン出力</t>
    <rPh sb="7" eb="9">
      <t>シュツリョク</t>
    </rPh>
    <phoneticPr fontId="1"/>
  </si>
  <si>
    <t>(5)年間発電量</t>
    <rPh sb="3" eb="8">
      <t>ネンカンハツデンリョウ</t>
    </rPh>
    <phoneticPr fontId="1"/>
  </si>
  <si>
    <t>(6)電力排出係数*</t>
    <rPh sb="3" eb="5">
      <t>デンリョク</t>
    </rPh>
    <rPh sb="5" eb="9">
      <t>ハイシュツケイスウ</t>
    </rPh>
    <phoneticPr fontId="1"/>
  </si>
  <si>
    <t>発電電力</t>
    <rPh sb="0" eb="2">
      <t>ハツデン</t>
    </rPh>
    <rPh sb="2" eb="4">
      <t>デンリョク</t>
    </rPh>
    <phoneticPr fontId="1"/>
  </si>
  <si>
    <t>自家消費率</t>
    <rPh sb="0" eb="5">
      <t>ジカショウヒリツ</t>
    </rPh>
    <phoneticPr fontId="1"/>
  </si>
  <si>
    <t>%</t>
    <phoneticPr fontId="1"/>
  </si>
  <si>
    <t>空調消費電力量</t>
    <rPh sb="0" eb="2">
      <t>クウチョウ</t>
    </rPh>
    <rPh sb="2" eb="4">
      <t>ショウヒ</t>
    </rPh>
    <rPh sb="4" eb="6">
      <t>デンリョク</t>
    </rPh>
    <rPh sb="6" eb="7">
      <t>リョウ</t>
    </rPh>
    <phoneticPr fontId="1"/>
  </si>
  <si>
    <t>換気導入後空調消費電力量</t>
    <rPh sb="0" eb="2">
      <t>カンキ</t>
    </rPh>
    <rPh sb="2" eb="4">
      <t>ドウニュウ</t>
    </rPh>
    <rPh sb="4" eb="5">
      <t>ゴ</t>
    </rPh>
    <rPh sb="5" eb="7">
      <t>クウチョウ</t>
    </rPh>
    <rPh sb="7" eb="9">
      <t>ショウヒ</t>
    </rPh>
    <rPh sb="9" eb="11">
      <t>デンリョク</t>
    </rPh>
    <rPh sb="11" eb="12">
      <t>リョウ</t>
    </rPh>
    <phoneticPr fontId="1"/>
  </si>
  <si>
    <t>*給湯効率：燃焼式の場合は定格給湯熱効率、電気式の場合は年間加熱効率を入力してください</t>
    <rPh sb="1" eb="5">
      <t>キュウトウコウリツ</t>
    </rPh>
    <rPh sb="6" eb="9">
      <t>ネンショウシキ</t>
    </rPh>
    <rPh sb="10" eb="12">
      <t>バアイ</t>
    </rPh>
    <rPh sb="13" eb="15">
      <t>テイカク</t>
    </rPh>
    <rPh sb="15" eb="20">
      <t>キュウトウネツコウリツ</t>
    </rPh>
    <rPh sb="21" eb="24">
      <t>デンキシキ</t>
    </rPh>
    <rPh sb="25" eb="27">
      <t>バアイ</t>
    </rPh>
    <rPh sb="28" eb="34">
      <t>ネンカンカネツコウリツ</t>
    </rPh>
    <rPh sb="35" eb="37">
      <t>ニュウリョク</t>
    </rPh>
    <phoneticPr fontId="1"/>
  </si>
  <si>
    <t>【C:給湯容量】</t>
    <rPh sb="3" eb="5">
      <t>キュウトウ</t>
    </rPh>
    <rPh sb="5" eb="7">
      <t>ヨウリョウ</t>
    </rPh>
    <phoneticPr fontId="1"/>
  </si>
  <si>
    <t>【D:給湯負荷】</t>
    <rPh sb="3" eb="7">
      <t>キュウトウフカ</t>
    </rPh>
    <phoneticPr fontId="1"/>
  </si>
  <si>
    <t>【E:発熱係数】</t>
    <rPh sb="3" eb="7">
      <t>ハツネツケイスウ</t>
    </rPh>
    <phoneticPr fontId="1"/>
  </si>
  <si>
    <t>※更新する設備の型番が異なる場合、(1)~(5)を異なる型番分記入してください。</t>
    <rPh sb="28" eb="30">
      <t>カタバン</t>
    </rPh>
    <phoneticPr fontId="1"/>
  </si>
  <si>
    <t>出典：SII 省エネ手引き</t>
  </si>
  <si>
    <t>出典：環境省 算定方法・排出係数一覧</t>
  </si>
  <si>
    <t>消費エネルギー量 =必要給湯量((【A:】運転日数*【D:】給湯負荷(給湯+保温)) /【C:】熱量換算係数 /【B:】定格給湯効率</t>
    <rPh sb="0" eb="2">
      <t>ショウヒ</t>
    </rPh>
    <rPh sb="7" eb="8">
      <t>リョウ</t>
    </rPh>
    <rPh sb="21" eb="25">
      <t>ウンテンニッスウ</t>
    </rPh>
    <rPh sb="30" eb="34">
      <t>キュウトウフカ</t>
    </rPh>
    <rPh sb="35" eb="37">
      <t>キュウトウ</t>
    </rPh>
    <rPh sb="38" eb="40">
      <t>ホオン</t>
    </rPh>
    <phoneticPr fontId="1"/>
  </si>
  <si>
    <t>*JIS9220規格から数値を採用</t>
    <rPh sb="8" eb="10">
      <t>キカク</t>
    </rPh>
    <rPh sb="12" eb="14">
      <t>スウチ</t>
    </rPh>
    <rPh sb="15" eb="17">
      <t>サイヨウ</t>
    </rPh>
    <phoneticPr fontId="1"/>
  </si>
  <si>
    <t>排出係数(t-CO2)</t>
    <rPh sb="0" eb="4">
      <t>ハイシュツケイスウ</t>
    </rPh>
    <phoneticPr fontId="1"/>
  </si>
  <si>
    <t>MJ/年</t>
    <rPh sb="3" eb="4">
      <t>ネン</t>
    </rPh>
    <phoneticPr fontId="1"/>
  </si>
  <si>
    <t>MJ/日</t>
  </si>
  <si>
    <t>*中間期は3~5月及び10~11月、夏季は6~9月、冬季は12~2月と設定</t>
    <rPh sb="1" eb="4">
      <t>チュウカンキ</t>
    </rPh>
    <rPh sb="8" eb="9">
      <t>ガツ</t>
    </rPh>
    <rPh sb="9" eb="10">
      <t>オヨ</t>
    </rPh>
    <rPh sb="16" eb="17">
      <t>ガツ</t>
    </rPh>
    <rPh sb="18" eb="20">
      <t>カキ</t>
    </rPh>
    <rPh sb="24" eb="25">
      <t>ガツ</t>
    </rPh>
    <rPh sb="26" eb="28">
      <t>トウキ</t>
    </rPh>
    <rPh sb="33" eb="34">
      <t>ガツ</t>
    </rPh>
    <rPh sb="35" eb="37">
      <t>セッテイ</t>
    </rPh>
    <phoneticPr fontId="1"/>
  </si>
  <si>
    <t>LPガスボイラー（エコジョーズ）</t>
    <phoneticPr fontId="1"/>
  </si>
  <si>
    <t>MJ/月</t>
    <rPh sb="3" eb="4">
      <t>ツキ</t>
    </rPh>
    <phoneticPr fontId="1"/>
  </si>
  <si>
    <t>(2)各月の冷房・暖房の平均運転時間を記入してください。</t>
    <rPh sb="3" eb="5">
      <t>カクツキ</t>
    </rPh>
    <rPh sb="6" eb="8">
      <t>レイボウ</t>
    </rPh>
    <rPh sb="9" eb="11">
      <t>ダンボウ</t>
    </rPh>
    <rPh sb="12" eb="18">
      <t>ヘイキンウンテンジカン</t>
    </rPh>
    <rPh sb="19" eb="21">
      <t>キニュウ</t>
    </rPh>
    <phoneticPr fontId="1"/>
  </si>
  <si>
    <t>※更新する設備の型番が異なる場合、(3)~(8)を異なる型番分記入してください。</t>
    <rPh sb="28" eb="30">
      <t>カタバン</t>
    </rPh>
    <phoneticPr fontId="1"/>
  </si>
  <si>
    <t>　※現状より更新台数が多い場合は、差分を「新設」として別途記入してください。</t>
    <rPh sb="2" eb="4">
      <t>ゲンジョウ</t>
    </rPh>
    <rPh sb="6" eb="10">
      <t>コウシンダイスウ</t>
    </rPh>
    <rPh sb="11" eb="12">
      <t>オオ</t>
    </rPh>
    <rPh sb="13" eb="15">
      <t>バアイ</t>
    </rPh>
    <rPh sb="17" eb="19">
      <t>サブン</t>
    </rPh>
    <rPh sb="21" eb="23">
      <t>シンセツ</t>
    </rPh>
    <rPh sb="27" eb="29">
      <t>ベット</t>
    </rPh>
    <rPh sb="29" eb="31">
      <t>キニュウ</t>
    </rPh>
    <phoneticPr fontId="1"/>
  </si>
  <si>
    <r>
      <t>消費電力量(kWh)  = A:設備使用状況((1)運転日数*(9)負荷率*(2)平均運転時間) * B:設備機能情報(((3)設置台数*</t>
    </r>
    <r>
      <rPr>
        <u/>
        <sz val="11"/>
        <rFont val="游ゴシック"/>
        <family val="3"/>
        <charset val="128"/>
        <scheme val="minor"/>
      </rPr>
      <t>(7)定格消費電力</t>
    </r>
    <r>
      <rPr>
        <sz val="11"/>
        <rFont val="游ゴシック"/>
        <family val="3"/>
        <charset val="128"/>
        <scheme val="minor"/>
      </rPr>
      <t>)</t>
    </r>
    <rPh sb="0" eb="4">
      <t>ショウヒデンリョク</t>
    </rPh>
    <rPh sb="4" eb="5">
      <t>リョウ</t>
    </rPh>
    <rPh sb="16" eb="18">
      <t>セツビ</t>
    </rPh>
    <rPh sb="18" eb="22">
      <t>シヨウジョウキョウ</t>
    </rPh>
    <rPh sb="53" eb="55">
      <t>セツビ</t>
    </rPh>
    <rPh sb="55" eb="57">
      <t>キノウ</t>
    </rPh>
    <rPh sb="57" eb="59">
      <t>ジョウホウ</t>
    </rPh>
    <rPh sb="64" eb="68">
      <t>セッチダイスウ</t>
    </rPh>
    <rPh sb="72" eb="74">
      <t>テイカク</t>
    </rPh>
    <rPh sb="74" eb="78">
      <t>ショウヒデンリョク</t>
    </rPh>
    <phoneticPr fontId="1"/>
  </si>
  <si>
    <r>
      <t>消費電力量(kWh)  = A:設備使用状況((1)運転日数*(9)負荷率*(2)平均運転時間) * B:設備機能情報(((3)設置台数*</t>
    </r>
    <r>
      <rPr>
        <u/>
        <sz val="11"/>
        <rFont val="游ゴシック"/>
        <family val="3"/>
        <charset val="128"/>
        <scheme val="minor"/>
      </rPr>
      <t>(8)定格能力/(8)APF</t>
    </r>
    <r>
      <rPr>
        <sz val="11"/>
        <rFont val="游ゴシック"/>
        <family val="3"/>
        <charset val="128"/>
        <scheme val="minor"/>
      </rPr>
      <t>)</t>
    </r>
    <rPh sb="0" eb="4">
      <t>ショウヒデンリョク</t>
    </rPh>
    <rPh sb="4" eb="5">
      <t>リョウ</t>
    </rPh>
    <rPh sb="16" eb="18">
      <t>セツビ</t>
    </rPh>
    <rPh sb="18" eb="22">
      <t>シヨウジョウキョウ</t>
    </rPh>
    <rPh sb="53" eb="55">
      <t>セツビ</t>
    </rPh>
    <rPh sb="55" eb="57">
      <t>キノウ</t>
    </rPh>
    <rPh sb="57" eb="59">
      <t>ジョウホウ</t>
    </rPh>
    <rPh sb="64" eb="68">
      <t>セッチダイスウ</t>
    </rPh>
    <rPh sb="72" eb="74">
      <t>テイカク</t>
    </rPh>
    <rPh sb="74" eb="76">
      <t>ノウリョク</t>
    </rPh>
    <phoneticPr fontId="1"/>
  </si>
  <si>
    <t>CO2排出量 = 消費電力量 * C:原単位:(10)電力排出係数</t>
    <rPh sb="3" eb="6">
      <t>ハイシュツリョウ</t>
    </rPh>
    <rPh sb="9" eb="13">
      <t>ショウヒデンリョク</t>
    </rPh>
    <rPh sb="13" eb="14">
      <t>リョウ</t>
    </rPh>
    <rPh sb="19" eb="22">
      <t>ゲンタンイ</t>
    </rPh>
    <rPh sb="27" eb="33">
      <t>デンリョクハイシュツケイスウ</t>
    </rPh>
    <phoneticPr fontId="1"/>
  </si>
  <si>
    <t>*負荷率：SII 省エネルギー量計算の手引きから福岡県の数値を採用</t>
    <rPh sb="1" eb="4">
      <t>フカリツ</t>
    </rPh>
    <rPh sb="24" eb="27">
      <t>フクオカケン</t>
    </rPh>
    <rPh sb="28" eb="30">
      <t>スウチ</t>
    </rPh>
    <rPh sb="31" eb="33">
      <t>サイヨウ</t>
    </rPh>
    <phoneticPr fontId="1"/>
  </si>
  <si>
    <t>【B:設備機能情報】</t>
    <rPh sb="3" eb="5">
      <t>セツビ</t>
    </rPh>
    <rPh sb="5" eb="7">
      <t>キノウ</t>
    </rPh>
    <rPh sb="7" eb="9">
      <t>ジョウホウ</t>
    </rPh>
    <phoneticPr fontId="1"/>
  </si>
  <si>
    <t>消費電力量</t>
    <rPh sb="0" eb="4">
      <t>ショウヒデンリョク</t>
    </rPh>
    <rPh sb="4" eb="5">
      <t>リョウ</t>
    </rPh>
    <phoneticPr fontId="1"/>
  </si>
  <si>
    <t>高機能換気更新に係るCO2削減量算出シート</t>
    <rPh sb="0" eb="3">
      <t>コウキノウ</t>
    </rPh>
    <rPh sb="3" eb="5">
      <t>カンキ</t>
    </rPh>
    <rPh sb="5" eb="7">
      <t>コウシン</t>
    </rPh>
    <rPh sb="8" eb="9">
      <t>カカ</t>
    </rPh>
    <rPh sb="13" eb="15">
      <t>サクゲン</t>
    </rPh>
    <rPh sb="15" eb="16">
      <t>リョウ</t>
    </rPh>
    <rPh sb="16" eb="18">
      <t>サンシュツ</t>
    </rPh>
    <phoneticPr fontId="1"/>
  </si>
  <si>
    <t>※更新する設備の型番が異なる場合、(3)~(9)を異なる型番分記入してください。</t>
    <rPh sb="28" eb="30">
      <t>カタバン</t>
    </rPh>
    <phoneticPr fontId="1"/>
  </si>
  <si>
    <t>(5)現在の空調設備の適格消費電力を記入してください。</t>
    <rPh sb="3" eb="5">
      <t>ゲンザイ</t>
    </rPh>
    <rPh sb="6" eb="8">
      <t>クウチョウ</t>
    </rPh>
    <rPh sb="8" eb="10">
      <t>セツビ</t>
    </rPh>
    <rPh sb="11" eb="13">
      <t>テキカク</t>
    </rPh>
    <rPh sb="13" eb="15">
      <t>ショウヒ</t>
    </rPh>
    <rPh sb="15" eb="17">
      <t>デンリョク</t>
    </rPh>
    <rPh sb="18" eb="20">
      <t>キニュウ</t>
    </rPh>
    <phoneticPr fontId="1"/>
  </si>
  <si>
    <t>(9)更新前後の換気設備の風量(換気量)を記入してください(新設の場合、更新前の記入は不要です)。</t>
    <rPh sb="3" eb="5">
      <t>コウシン</t>
    </rPh>
    <rPh sb="5" eb="7">
      <t>ゼンゴ</t>
    </rPh>
    <rPh sb="8" eb="10">
      <t>カンキ</t>
    </rPh>
    <rPh sb="10" eb="12">
      <t>セツビ</t>
    </rPh>
    <rPh sb="13" eb="15">
      <t>フウリョウ</t>
    </rPh>
    <rPh sb="16" eb="19">
      <t>カンキリョウ</t>
    </rPh>
    <rPh sb="21" eb="23">
      <t>キニュウ</t>
    </rPh>
    <phoneticPr fontId="1"/>
  </si>
  <si>
    <t>(10)更新前後の換気設備の熱交換率を記入してください(新設の場合、更新前の記入は不要です)。</t>
    <rPh sb="4" eb="6">
      <t>コウシン</t>
    </rPh>
    <rPh sb="6" eb="8">
      <t>ゼンゴ</t>
    </rPh>
    <rPh sb="9" eb="11">
      <t>カンキ</t>
    </rPh>
    <rPh sb="11" eb="13">
      <t>セツビ</t>
    </rPh>
    <rPh sb="14" eb="18">
      <t>ネツコウカンリツ</t>
    </rPh>
    <rPh sb="19" eb="21">
      <t>キニュウ</t>
    </rPh>
    <phoneticPr fontId="1"/>
  </si>
  <si>
    <t>【高機能換気設置/更新前の空調設備消費電力算定式】</t>
    <rPh sb="1" eb="6">
      <t>コウキノウカンキ</t>
    </rPh>
    <rPh sb="6" eb="8">
      <t>セッチ</t>
    </rPh>
    <rPh sb="9" eb="11">
      <t>コウシン</t>
    </rPh>
    <rPh sb="11" eb="12">
      <t>マエ</t>
    </rPh>
    <rPh sb="13" eb="17">
      <t>クウチョウセツビ</t>
    </rPh>
    <rPh sb="17" eb="21">
      <t>ショウヒデンリョク</t>
    </rPh>
    <rPh sb="21" eb="24">
      <t>サンテイシキ</t>
    </rPh>
    <phoneticPr fontId="1"/>
  </si>
  <si>
    <r>
      <t>消費電力量(kWh)  = A:設備使用状況((1)運転日数*(11)負荷率*(2)平均運転時間) * B:設備機能情報(((3)設置台数*</t>
    </r>
    <r>
      <rPr>
        <u/>
        <sz val="11"/>
        <rFont val="游ゴシック"/>
        <family val="3"/>
        <charset val="128"/>
        <scheme val="minor"/>
      </rPr>
      <t>(5)定格消費電力</t>
    </r>
    <r>
      <rPr>
        <sz val="11"/>
        <rFont val="游ゴシック"/>
        <family val="3"/>
        <charset val="128"/>
        <scheme val="minor"/>
      </rPr>
      <t>)</t>
    </r>
    <rPh sb="0" eb="4">
      <t>ショウヒデンリョク</t>
    </rPh>
    <rPh sb="4" eb="5">
      <t>リョウ</t>
    </rPh>
    <rPh sb="16" eb="18">
      <t>セツビ</t>
    </rPh>
    <rPh sb="18" eb="22">
      <t>シヨウジョウキョウ</t>
    </rPh>
    <rPh sb="54" eb="56">
      <t>セツビ</t>
    </rPh>
    <rPh sb="56" eb="58">
      <t>キノウ</t>
    </rPh>
    <rPh sb="58" eb="60">
      <t>ジョウホウ</t>
    </rPh>
    <rPh sb="65" eb="69">
      <t>セッチダイスウ</t>
    </rPh>
    <rPh sb="73" eb="75">
      <t>テイカク</t>
    </rPh>
    <rPh sb="75" eb="79">
      <t>ショウヒデンリョク</t>
    </rPh>
    <phoneticPr fontId="1"/>
  </si>
  <si>
    <t>【高機能換気設置/更新後の空調設備消費電力算定式】</t>
    <rPh sb="1" eb="6">
      <t>コウキノウカンキ</t>
    </rPh>
    <rPh sb="6" eb="8">
      <t>セッチ</t>
    </rPh>
    <rPh sb="9" eb="11">
      <t>コウシン</t>
    </rPh>
    <rPh sb="11" eb="12">
      <t>ゴ</t>
    </rPh>
    <rPh sb="13" eb="17">
      <t>クウチョウセツビ</t>
    </rPh>
    <rPh sb="17" eb="21">
      <t>ショウヒデンリョク</t>
    </rPh>
    <rPh sb="21" eb="24">
      <t>サンテイシキ</t>
    </rPh>
    <phoneticPr fontId="1"/>
  </si>
  <si>
    <t>冷房使用時：消費電力量*(1-0.3*熱交換効率)</t>
    <rPh sb="0" eb="2">
      <t>レイボウ</t>
    </rPh>
    <rPh sb="2" eb="5">
      <t>シヨウジ</t>
    </rPh>
    <rPh sb="6" eb="10">
      <t>ショウヒデンリョク</t>
    </rPh>
    <rPh sb="10" eb="11">
      <t>リョウ</t>
    </rPh>
    <rPh sb="19" eb="22">
      <t>ネツコウカン</t>
    </rPh>
    <rPh sb="22" eb="24">
      <t>コウリツ</t>
    </rPh>
    <rPh sb="23" eb="24">
      <t>リツ</t>
    </rPh>
    <phoneticPr fontId="1"/>
  </si>
  <si>
    <t>暖房使用時：消費電力量*(1-0.4*熱交換効率)</t>
    <rPh sb="0" eb="2">
      <t>ダンボウ</t>
    </rPh>
    <rPh sb="2" eb="5">
      <t>シヨウジ</t>
    </rPh>
    <rPh sb="6" eb="10">
      <t>ショウヒデンリョク</t>
    </rPh>
    <rPh sb="10" eb="11">
      <t>リョウ</t>
    </rPh>
    <rPh sb="19" eb="22">
      <t>ネツコウカン</t>
    </rPh>
    <rPh sb="22" eb="24">
      <t>コウリツ</t>
    </rPh>
    <phoneticPr fontId="1"/>
  </si>
  <si>
    <t>CO2排出量 = 消費電力量 * C:原単位:(12)電力排出係数</t>
    <rPh sb="3" eb="6">
      <t>ハイシュツリョウ</t>
    </rPh>
    <rPh sb="9" eb="13">
      <t>ショウヒデンリョク</t>
    </rPh>
    <rPh sb="13" eb="14">
      <t>リョウ</t>
    </rPh>
    <rPh sb="19" eb="22">
      <t>ゲンタンイ</t>
    </rPh>
    <rPh sb="27" eb="33">
      <t>デンリョクハイシュツケイスウ</t>
    </rPh>
    <phoneticPr fontId="1"/>
  </si>
  <si>
    <t>(11)負荷率*</t>
    <rPh sb="4" eb="7">
      <t>フカリツ</t>
    </rPh>
    <phoneticPr fontId="1"/>
  </si>
  <si>
    <t>【B:設備機能情報】</t>
    <rPh sb="3" eb="5">
      <t>セツビ</t>
    </rPh>
    <rPh sb="7" eb="9">
      <t>ジョウホウ</t>
    </rPh>
    <phoneticPr fontId="1"/>
  </si>
  <si>
    <t>(6)新設/更新</t>
    <rPh sb="3" eb="5">
      <t>シンセツ</t>
    </rPh>
    <rPh sb="6" eb="8">
      <t>コウシン</t>
    </rPh>
    <phoneticPr fontId="1"/>
  </si>
  <si>
    <t>(7)台数</t>
    <rPh sb="3" eb="5">
      <t>ダイスウ</t>
    </rPh>
    <phoneticPr fontId="1"/>
  </si>
  <si>
    <t>(8)型番</t>
    <rPh sb="3" eb="5">
      <t>カタバン</t>
    </rPh>
    <phoneticPr fontId="1"/>
  </si>
  <si>
    <t>(9)風量(換気量)</t>
    <rPh sb="3" eb="5">
      <t>フウリョウ</t>
    </rPh>
    <rPh sb="6" eb="9">
      <t>カンキリョウ</t>
    </rPh>
    <phoneticPr fontId="1"/>
  </si>
  <si>
    <t>(10)熱交換効率</t>
    <rPh sb="4" eb="9">
      <t>ネツコウカンコウリツ</t>
    </rPh>
    <phoneticPr fontId="1"/>
  </si>
  <si>
    <t>(12)電力排出係数*</t>
    <rPh sb="4" eb="6">
      <t>デンリョク</t>
    </rPh>
    <rPh sb="6" eb="10">
      <t>ハイシュツケイスウ</t>
    </rPh>
    <phoneticPr fontId="1"/>
  </si>
  <si>
    <t>※更新する設備の型番が異なる場合、(3)~(6)を異なる型番分記入してください。</t>
    <rPh sb="28" eb="30">
      <t>カタバン</t>
    </rPh>
    <phoneticPr fontId="1"/>
  </si>
  <si>
    <t>(3)補助事業を活用して導入する設備について、「新設」または「更新」を選択してください。</t>
    <rPh sb="3" eb="7">
      <t>ホジョジギョウ</t>
    </rPh>
    <rPh sb="8" eb="10">
      <t>カツヨウ</t>
    </rPh>
    <rPh sb="12" eb="14">
      <t>ドウニュウ</t>
    </rPh>
    <rPh sb="16" eb="18">
      <t>セツビ</t>
    </rPh>
    <rPh sb="24" eb="26">
      <t>シンセツ</t>
    </rPh>
    <rPh sb="31" eb="33">
      <t>コウシン</t>
    </rPh>
    <rPh sb="35" eb="37">
      <t>センタク</t>
    </rPh>
    <phoneticPr fontId="1"/>
  </si>
  <si>
    <t>(4)更新前後の設備数を記入してください。</t>
    <rPh sb="3" eb="5">
      <t>コウシン</t>
    </rPh>
    <rPh sb="5" eb="7">
      <t>ゼンゴ</t>
    </rPh>
    <rPh sb="8" eb="10">
      <t>セツビ</t>
    </rPh>
    <rPh sb="10" eb="11">
      <t>スウ</t>
    </rPh>
    <rPh sb="12" eb="14">
      <t>キニュウ</t>
    </rPh>
    <phoneticPr fontId="1"/>
  </si>
  <si>
    <t>(5)更新前後の型番を記入してください。</t>
    <rPh sb="8" eb="10">
      <t>カタバン</t>
    </rPh>
    <rPh sb="11" eb="13">
      <t>キニュウ</t>
    </rPh>
    <phoneticPr fontId="1"/>
  </si>
  <si>
    <t>(6)更新前後の定格消費電力を記入してください。</t>
    <rPh sb="3" eb="5">
      <t>コウシン</t>
    </rPh>
    <rPh sb="5" eb="7">
      <t>ゼンゴ</t>
    </rPh>
    <rPh sb="8" eb="14">
      <t>テイカクショウヒデンリョク</t>
    </rPh>
    <rPh sb="15" eb="17">
      <t>キニュウ</t>
    </rPh>
    <phoneticPr fontId="1"/>
  </si>
  <si>
    <t>　※更新前の設備の定格消費電力がわからない場合、「(参考)更新前設備情報」シートから該当する設備を選択し、定格消費電力を記入してください。</t>
    <rPh sb="2" eb="5">
      <t>コウシンマエ</t>
    </rPh>
    <rPh sb="6" eb="8">
      <t>セツビ</t>
    </rPh>
    <rPh sb="9" eb="15">
      <t>テイカクショウヒデンリョク</t>
    </rPh>
    <rPh sb="21" eb="23">
      <t>バアイ</t>
    </rPh>
    <rPh sb="26" eb="28">
      <t>サンコウ</t>
    </rPh>
    <rPh sb="29" eb="32">
      <t>コウシンマエ</t>
    </rPh>
    <rPh sb="32" eb="36">
      <t>セツビジョウホウ</t>
    </rPh>
    <rPh sb="42" eb="44">
      <t>ガイトウ</t>
    </rPh>
    <rPh sb="46" eb="48">
      <t>セツビ</t>
    </rPh>
    <rPh sb="49" eb="51">
      <t>センタク</t>
    </rPh>
    <rPh sb="53" eb="59">
      <t>テイカクショウヒデンリョク</t>
    </rPh>
    <rPh sb="60" eb="62">
      <t>キニュウ</t>
    </rPh>
    <phoneticPr fontId="1"/>
  </si>
  <si>
    <t>消費電力量 = A:設備使用状況((1)運転日数*(2)平均運転時間) * B:設備機能情報(((4)設置台数*(6)定格消費電力)</t>
    <rPh sb="0" eb="4">
      <t>ショウヒデンリョク</t>
    </rPh>
    <rPh sb="4" eb="5">
      <t>リョウ</t>
    </rPh>
    <rPh sb="10" eb="12">
      <t>セツビ</t>
    </rPh>
    <rPh sb="12" eb="16">
      <t>シヨウジョウキョウ</t>
    </rPh>
    <rPh sb="40" eb="42">
      <t>セツビ</t>
    </rPh>
    <rPh sb="42" eb="44">
      <t>キノウ</t>
    </rPh>
    <rPh sb="44" eb="46">
      <t>ジョウホウ</t>
    </rPh>
    <rPh sb="51" eb="55">
      <t>セッチダイスウ</t>
    </rPh>
    <rPh sb="59" eb="61">
      <t>テイカク</t>
    </rPh>
    <rPh sb="61" eb="65">
      <t>ショウヒデンリョク</t>
    </rPh>
    <phoneticPr fontId="1"/>
  </si>
  <si>
    <t>CO2排出量 = 消費電力量 * D:原単位:(9)電力排出係数</t>
    <rPh sb="3" eb="6">
      <t>ハイシュツリョウ</t>
    </rPh>
    <rPh sb="9" eb="13">
      <t>ショウヒデンリョク</t>
    </rPh>
    <rPh sb="13" eb="14">
      <t>リョウ</t>
    </rPh>
    <rPh sb="19" eb="22">
      <t>ゲンタンイ</t>
    </rPh>
    <rPh sb="26" eb="32">
      <t>デンリョクハイシュツケイスウ</t>
    </rPh>
    <phoneticPr fontId="1"/>
  </si>
  <si>
    <t>※更新する設備の型番が異なる場合、(4)~(6)を異なる型番分記入してください。</t>
    <rPh sb="28" eb="30">
      <t>カタバン</t>
    </rPh>
    <phoneticPr fontId="1"/>
  </si>
  <si>
    <t>(5)更新前後のエネルギー種を選択してください</t>
    <rPh sb="3" eb="7">
      <t>コウシンゼンゴ</t>
    </rPh>
    <rPh sb="13" eb="14">
      <t>シュ</t>
    </rPh>
    <rPh sb="15" eb="17">
      <t>センタク</t>
    </rPh>
    <phoneticPr fontId="1"/>
  </si>
  <si>
    <t>(6)更新前後の給湯効率を記入してください</t>
    <rPh sb="3" eb="5">
      <t>コウシン</t>
    </rPh>
    <rPh sb="5" eb="7">
      <t>ゼンゴ</t>
    </rPh>
    <rPh sb="8" eb="10">
      <t>キュウトウ</t>
    </rPh>
    <rPh sb="10" eb="12">
      <t>コウリツ</t>
    </rPh>
    <rPh sb="13" eb="15">
      <t>キニュウ</t>
    </rPh>
    <phoneticPr fontId="1"/>
  </si>
  <si>
    <t>(7)(5)で複数記入した場合は、それぞれの設備の使用割合を記入してください</t>
    <rPh sb="7" eb="9">
      <t>フクスウ</t>
    </rPh>
    <rPh sb="9" eb="11">
      <t>キニュウ</t>
    </rPh>
    <rPh sb="13" eb="15">
      <t>バアイ</t>
    </rPh>
    <rPh sb="22" eb="24">
      <t>セツビ</t>
    </rPh>
    <rPh sb="25" eb="27">
      <t>シヨウ</t>
    </rPh>
    <rPh sb="27" eb="29">
      <t>ワリアイ</t>
    </rPh>
    <rPh sb="30" eb="32">
      <t>キニュウ</t>
    </rPh>
    <phoneticPr fontId="1"/>
  </si>
  <si>
    <t>燃焼式の場合：消費エネルギー量 =【A:】必要給湯量((給湯温度(65℃)-給水温度(15℃))*給湯使用量) /【C:】熱量換算係数 /【B:】定格給湯効率 / 【D:】貯湯タンク放熱ロス係数(0.9)</t>
    <rPh sb="0" eb="3">
      <t>ネンショウシキ</t>
    </rPh>
    <rPh sb="4" eb="6">
      <t>バアイ</t>
    </rPh>
    <rPh sb="7" eb="9">
      <t>ショウヒ</t>
    </rPh>
    <rPh sb="14" eb="15">
      <t>リョウ</t>
    </rPh>
    <phoneticPr fontId="1"/>
  </si>
  <si>
    <t>電気式の場合：消費エネルギー量 =【A:】必要給湯量((給湯温度(65℃)-給水温度(15℃))*給湯使用量) /【C:】熱量換算係数(3.6) /【B:】年間加熱効率 /【D:】貯湯タンク放熱ロス係数(0.9)</t>
    <rPh sb="0" eb="2">
      <t>デンキ</t>
    </rPh>
    <rPh sb="2" eb="3">
      <t>シキ</t>
    </rPh>
    <rPh sb="4" eb="6">
      <t>バアイ</t>
    </rPh>
    <rPh sb="7" eb="9">
      <t>ショウヒ</t>
    </rPh>
    <rPh sb="14" eb="15">
      <t>リョウ</t>
    </rPh>
    <rPh sb="78" eb="84">
      <t>ネンカンカネツコウリツ</t>
    </rPh>
    <phoneticPr fontId="1"/>
  </si>
  <si>
    <t>(5)使用エネルギー種別</t>
    <rPh sb="3" eb="5">
      <t>シヨウ</t>
    </rPh>
    <rPh sb="10" eb="12">
      <t>シュベツ</t>
    </rPh>
    <phoneticPr fontId="1"/>
  </si>
  <si>
    <t>(6)給湯効率*</t>
    <rPh sb="3" eb="7">
      <t>キュウトウコウリツ</t>
    </rPh>
    <phoneticPr fontId="1"/>
  </si>
  <si>
    <t>(7)使用割合*</t>
    <rPh sb="3" eb="7">
      <t>シヨウワリアイ</t>
    </rPh>
    <phoneticPr fontId="1"/>
  </si>
  <si>
    <t>【D:各種係数】</t>
    <rPh sb="3" eb="5">
      <t>カクシュ</t>
    </rPh>
    <rPh sb="5" eb="7">
      <t>ケイスウ</t>
    </rPh>
    <phoneticPr fontId="1"/>
  </si>
  <si>
    <t>(1)補助事業を活用して導入する設備について、更新前後の給湯容量を選択してください</t>
    <rPh sb="3" eb="5">
      <t>ホジョ</t>
    </rPh>
    <rPh sb="5" eb="7">
      <t>ジギョウ</t>
    </rPh>
    <rPh sb="8" eb="10">
      <t>カツヨウ</t>
    </rPh>
    <rPh sb="12" eb="14">
      <t>ドウニュウ</t>
    </rPh>
    <rPh sb="16" eb="18">
      <t>セツビ</t>
    </rPh>
    <rPh sb="23" eb="27">
      <t>コウシンゼンゴ</t>
    </rPh>
    <rPh sb="28" eb="32">
      <t>キュウトウヨウリョウ</t>
    </rPh>
    <rPh sb="33" eb="35">
      <t>センタク</t>
    </rPh>
    <phoneticPr fontId="1"/>
  </si>
  <si>
    <t>(4)更新前後の給湯効率を記入してください</t>
    <rPh sb="3" eb="7">
      <t>コウシンゼンゴ</t>
    </rPh>
    <rPh sb="8" eb="12">
      <t>キュウトウコウリツ</t>
    </rPh>
    <rPh sb="13" eb="15">
      <t>キニュウ</t>
    </rPh>
    <phoneticPr fontId="1"/>
  </si>
  <si>
    <t>(2)補助事業を活用して導入する設備について、「新設」または「増設」を選択してください。</t>
    <rPh sb="3" eb="7">
      <t>ホジョジギョウ</t>
    </rPh>
    <rPh sb="8" eb="10">
      <t>カツヨウ</t>
    </rPh>
    <rPh sb="12" eb="14">
      <t>ドウニュウ</t>
    </rPh>
    <rPh sb="16" eb="18">
      <t>セツビ</t>
    </rPh>
    <rPh sb="24" eb="26">
      <t>シンセツ</t>
    </rPh>
    <rPh sb="31" eb="33">
      <t>ゾウセツ</t>
    </rPh>
    <rPh sb="35" eb="37">
      <t>センタク</t>
    </rPh>
    <phoneticPr fontId="1"/>
  </si>
  <si>
    <t>自家消費率 = A:電力消費状況((1)消費電力量) / B:設備機能情報((5)年間発電量)</t>
    <rPh sb="0" eb="5">
      <t>ジカショウヒリツ</t>
    </rPh>
    <rPh sb="10" eb="12">
      <t>デンリョク</t>
    </rPh>
    <rPh sb="12" eb="14">
      <t>ショウヒ</t>
    </rPh>
    <rPh sb="14" eb="16">
      <t>ジョウキョウ</t>
    </rPh>
    <rPh sb="20" eb="24">
      <t>ショウヒデンリョク</t>
    </rPh>
    <rPh sb="24" eb="25">
      <t>リョウ</t>
    </rPh>
    <phoneticPr fontId="1"/>
  </si>
  <si>
    <t>CO2排出削減量 = A:電力消費状況((1)消費電力量)  * (6)電力排出係数</t>
    <rPh sb="3" eb="5">
      <t>ハイシュツ</t>
    </rPh>
    <rPh sb="5" eb="7">
      <t>サクゲン</t>
    </rPh>
    <rPh sb="7" eb="8">
      <t>リョウ</t>
    </rPh>
    <rPh sb="13" eb="15">
      <t>デンリョク</t>
    </rPh>
    <rPh sb="15" eb="17">
      <t>ショウヒ</t>
    </rPh>
    <rPh sb="17" eb="19">
      <t>ジョウキョウ</t>
    </rPh>
    <rPh sb="23" eb="25">
      <t>ショウヒ</t>
    </rPh>
    <rPh sb="25" eb="27">
      <t>デンリョク</t>
    </rPh>
    <rPh sb="27" eb="28">
      <t>リョウ</t>
    </rPh>
    <rPh sb="36" eb="42">
      <t>デンリョクハイシュツケイスウ</t>
    </rPh>
    <phoneticPr fontId="1"/>
  </si>
  <si>
    <t>(1)消費電力量</t>
    <rPh sb="3" eb="7">
      <t>ショウヒデンリョク</t>
    </rPh>
    <rPh sb="7" eb="8">
      <t>リョウ</t>
    </rPh>
    <phoneticPr fontId="1"/>
  </si>
  <si>
    <t>*環境省 電気事業者別排出係数一覧(R7提出版)から「代替値」を採用</t>
    <rPh sb="27" eb="29">
      <t>ダイタイ</t>
    </rPh>
    <rPh sb="29" eb="30">
      <t>チ</t>
    </rPh>
    <rPh sb="32" eb="34">
      <t>サイヨウ</t>
    </rPh>
    <phoneticPr fontId="1"/>
  </si>
  <si>
    <t>削減量</t>
    <rPh sb="0" eb="2">
      <t>サクゲン</t>
    </rPh>
    <rPh sb="2" eb="3">
      <t>リョウ</t>
    </rPh>
    <phoneticPr fontId="1"/>
  </si>
  <si>
    <t>熱量変換係数(MJ)</t>
    <rPh sb="0" eb="6">
      <t>ネツリョウヘンカンケイスウ</t>
    </rPh>
    <phoneticPr fontId="1"/>
  </si>
  <si>
    <t>熱量換算係数(MJ)</t>
    <rPh sb="0" eb="6">
      <t>ネツリョウカンサンケイスウ</t>
    </rPh>
    <phoneticPr fontId="1"/>
  </si>
  <si>
    <t>t-CO2/kWh</t>
    <phoneticPr fontId="1"/>
  </si>
  <si>
    <t>X</t>
    <phoneticPr fontId="1"/>
  </si>
  <si>
    <t>【削減効果】</t>
    <rPh sb="1" eb="5">
      <t>サクゲンコウカ</t>
    </rPh>
    <phoneticPr fontId="1"/>
  </si>
  <si>
    <t>各シートで算出された消費電力削減量およびCO2排出削減量を示した表です。</t>
    <rPh sb="0" eb="1">
      <t>カク</t>
    </rPh>
    <rPh sb="5" eb="7">
      <t>サンシュツ</t>
    </rPh>
    <rPh sb="10" eb="14">
      <t>ショウヒデンリョク</t>
    </rPh>
    <rPh sb="14" eb="17">
      <t>サクゲンリョウ</t>
    </rPh>
    <rPh sb="23" eb="28">
      <t>ハイシュツサクゲンリョウ</t>
    </rPh>
    <rPh sb="29" eb="30">
      <t>シメ</t>
    </rPh>
    <rPh sb="32" eb="33">
      <t>ヒョウ</t>
    </rPh>
    <phoneticPr fontId="1"/>
  </si>
  <si>
    <t>定格消費電力(W)</t>
    <rPh sb="0" eb="6">
      <t>テイカクショウヒデンリョク</t>
    </rPh>
    <phoneticPr fontId="1"/>
  </si>
  <si>
    <t>定格消費電力(kW)</t>
    <rPh sb="0" eb="6">
      <t>テイカクショウヒデンリョク</t>
    </rPh>
    <phoneticPr fontId="1"/>
  </si>
  <si>
    <t>種別1</t>
    <rPh sb="0" eb="2">
      <t>シュベツ</t>
    </rPh>
    <phoneticPr fontId="1"/>
  </si>
  <si>
    <t>種別2</t>
    <rPh sb="0" eb="2">
      <t>シュベツ</t>
    </rPh>
    <phoneticPr fontId="1"/>
  </si>
  <si>
    <t>家庭/店舗用</t>
    <rPh sb="0" eb="2">
      <t>カテイ</t>
    </rPh>
    <rPh sb="3" eb="6">
      <t>テンポヨウ</t>
    </rPh>
    <phoneticPr fontId="1"/>
  </si>
  <si>
    <t>天井カセット形 4方向</t>
  </si>
  <si>
    <t>天井カセット形 2方向</t>
  </si>
  <si>
    <t>天井カセット形 1方向</t>
  </si>
  <si>
    <t>天井ビルトイン形</t>
  </si>
  <si>
    <t>天井埋込形</t>
  </si>
  <si>
    <t>天井吊形</t>
  </si>
  <si>
    <t>壁掛形</t>
  </si>
  <si>
    <t>床置形</t>
  </si>
  <si>
    <t>ビル用</t>
    <rPh sb="2" eb="3">
      <t>ヨウ</t>
    </rPh>
    <phoneticPr fontId="1"/>
  </si>
  <si>
    <t>-</t>
  </si>
  <si>
    <t>*2005年製品の平均値から算出</t>
    <phoneticPr fontId="1"/>
  </si>
  <si>
    <t>(2)平均運転時間
(h/日)</t>
    <rPh sb="3" eb="5">
      <t>ヘイキン</t>
    </rPh>
    <rPh sb="5" eb="6">
      <t>ウン</t>
    </rPh>
    <rPh sb="7" eb="8">
      <t>テン</t>
    </rPh>
    <rPh sb="13" eb="14">
      <t>ニチ</t>
    </rPh>
    <phoneticPr fontId="1"/>
  </si>
  <si>
    <t>(3)新設/更新</t>
    <rPh sb="3" eb="5">
      <t>シンセツ</t>
    </rPh>
    <rPh sb="4" eb="5">
      <t>コウシン</t>
    </rPh>
    <rPh sb="6" eb="8">
      <t>コウシン</t>
    </rPh>
    <phoneticPr fontId="1"/>
  </si>
  <si>
    <t>(2)1日当たりの冷房・暖房の平均運転時間を記入してください。</t>
    <rPh sb="4" eb="5">
      <t>ニチ</t>
    </rPh>
    <rPh sb="5" eb="6">
      <t>ア</t>
    </rPh>
    <rPh sb="9" eb="11">
      <t>レイボウ</t>
    </rPh>
    <rPh sb="12" eb="14">
      <t>ダンボウ</t>
    </rPh>
    <rPh sb="15" eb="21">
      <t>ヘイキンウンテンジカン</t>
    </rPh>
    <rPh sb="22" eb="24">
      <t>キニュウ</t>
    </rPh>
    <phoneticPr fontId="1"/>
  </si>
  <si>
    <t>　※新設の場合、「(参考)新設設備情報_空調」シートから更新後と同等の機能に該当する定格消費電力を記入してください。</t>
    <rPh sb="2" eb="4">
      <t>シンセツ</t>
    </rPh>
    <rPh sb="5" eb="7">
      <t>バアイ</t>
    </rPh>
    <rPh sb="10" eb="12">
      <t>サンコウ</t>
    </rPh>
    <rPh sb="13" eb="15">
      <t>シンセツ</t>
    </rPh>
    <rPh sb="15" eb="17">
      <t>セツビ</t>
    </rPh>
    <rPh sb="17" eb="19">
      <t>ジョウホウ</t>
    </rPh>
    <rPh sb="20" eb="22">
      <t>クウチョウ</t>
    </rPh>
    <rPh sb="42" eb="44">
      <t>テイカク</t>
    </rPh>
    <rPh sb="44" eb="46">
      <t>ショウヒ</t>
    </rPh>
    <rPh sb="46" eb="48">
      <t>デンリョク</t>
    </rPh>
    <rPh sb="49" eb="51">
      <t>キニュウ</t>
    </rPh>
    <phoneticPr fontId="1"/>
  </si>
  <si>
    <t>(3)導入する設備について、「新設」または「更新」を選択してください。</t>
    <rPh sb="3" eb="5">
      <t>ドウニュウ</t>
    </rPh>
    <rPh sb="7" eb="9">
      <t>セツビ</t>
    </rPh>
    <rPh sb="15" eb="17">
      <t>シンセツ</t>
    </rPh>
    <rPh sb="26" eb="28">
      <t>センタク</t>
    </rPh>
    <phoneticPr fontId="1"/>
  </si>
  <si>
    <t>(4)更新前後の設備数を記入してください(新設の場合、更新前の記入は不要です)。</t>
    <rPh sb="3" eb="5">
      <t>コウシン</t>
    </rPh>
    <rPh sb="5" eb="7">
      <t>ゼンゴ</t>
    </rPh>
    <rPh sb="8" eb="10">
      <t>セツビ</t>
    </rPh>
    <rPh sb="10" eb="11">
      <t>スウ</t>
    </rPh>
    <rPh sb="12" eb="14">
      <t>キニュウ</t>
    </rPh>
    <rPh sb="31" eb="33">
      <t>キニュウ</t>
    </rPh>
    <phoneticPr fontId="1"/>
  </si>
  <si>
    <t>(5)更新前後の設備の型番を記入してください(新設の場合、更新前の記入は不要です)。</t>
    <rPh sb="3" eb="5">
      <t>コウシン</t>
    </rPh>
    <rPh sb="5" eb="7">
      <t>ゼンゴ</t>
    </rPh>
    <rPh sb="8" eb="10">
      <t>セツビ</t>
    </rPh>
    <rPh sb="11" eb="13">
      <t>カタバン</t>
    </rPh>
    <rPh sb="14" eb="16">
      <t>キニュウ</t>
    </rPh>
    <rPh sb="33" eb="35">
      <t>キニュウ</t>
    </rPh>
    <phoneticPr fontId="1"/>
  </si>
  <si>
    <t>22形</t>
    <rPh sb="2" eb="3">
      <t>カタチ</t>
    </rPh>
    <phoneticPr fontId="1"/>
  </si>
  <si>
    <t>25形</t>
    <rPh sb="2" eb="3">
      <t>カタチ</t>
    </rPh>
    <phoneticPr fontId="1"/>
  </si>
  <si>
    <t>28形</t>
    <rPh sb="2" eb="3">
      <t>カタチ</t>
    </rPh>
    <phoneticPr fontId="1"/>
  </si>
  <si>
    <t>36形</t>
    <rPh sb="2" eb="3">
      <t>カタチ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</si>
</sst>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0.0%"/>
    <numFmt numFmtId="177" formatCode="General&quot;日&quot;"/>
    <numFmt numFmtId="178" formatCode="0.00_ "/>
    <numFmt numFmtId="179" formatCode="#,##0_ "/>
    <numFmt numFmtId="180" formatCode="0_ "/>
    <numFmt numFmtId="181" formatCode="0.0_ "/>
    <numFmt numFmtId="182" formatCode="0.000_);[Red]\(0.000\)"/>
    <numFmt numFmtId="183" formatCode="General&quot;h&quot;"/>
    <numFmt numFmtId="184" formatCode="0.000000_ "/>
    <numFmt numFmtId="185" formatCode="0.00_);[Red]\(0.00\)"/>
    <numFmt numFmtId="186" formatCode="General&quot;℃&quot;"/>
    <numFmt numFmtId="187" formatCode="0.000000_);[Red]\(0.000000\)"/>
    <numFmt numFmtId="188" formatCode="0.00000_ "/>
    <numFmt numFmtId="189" formatCode="0_);[Red]\(0\)"/>
    <numFmt numFmtId="190" formatCode="[$-F400]h:mm:ss\ AM/PM"/>
    <numFmt numFmtId="191" formatCode="#,##0.00_ "/>
    <numFmt numFmtId="192" formatCode="0.000_ &quot;MJ/kWh&quot;"/>
    <numFmt numFmtId="193" formatCode="0.000_ &quot;MJ/L&quot;"/>
    <numFmt numFmtId="194" formatCode="#,##0.00_ &quot;kWh&quot;"/>
    <numFmt numFmtId="195" formatCode="#,##0.00_ \L"/>
    <numFmt numFmtId="196" formatCode="0.000_ &quot;MJ/N㎥&quot;"/>
    <numFmt numFmtId="197" formatCode="#,##0.00_ &quot;N㎥&quot;"/>
    <numFmt numFmtId="198" formatCode="0.00_ &quot;L&quot;"/>
    <numFmt numFmtId="199" formatCode="0.00_ &quot;kg&quot;"/>
    <numFmt numFmtId="200" formatCode="0.00_ &quot;kWh&quot;"/>
    <numFmt numFmtId="201" formatCode="0.00_ &quot;N㎥&quot;"/>
    <numFmt numFmtId="202" formatCode="General&quot;形&quot;"/>
  </numFmts>
  <fonts count="17" x14ac:knownFonts="1">
    <font>
      <sz val="11"/>
      <color theme="1"/>
      <name val="游ゴシック"/>
      <family val="2"/>
      <charset val="128"/>
      <scheme val="minor"/>
    </font>
    <font>
      <sz val="6"/>
      <name val="游ゴシック"/>
      <family val="2"/>
      <charset val="128"/>
      <scheme val="minor"/>
    </font>
    <font>
      <b/>
      <sz val="10"/>
      <color theme="1"/>
      <name val="游ゴシック"/>
      <family val="3"/>
      <charset val="128"/>
      <scheme val="minor"/>
    </font>
    <font>
      <sz val="11"/>
      <color theme="1"/>
      <name val="游ゴシック"/>
      <family val="2"/>
      <charset val="128"/>
      <scheme val="minor"/>
    </font>
    <font>
      <sz val="10"/>
      <name val="游ゴシック"/>
      <family val="3"/>
      <charset val="128"/>
      <scheme val="minor"/>
    </font>
    <font>
      <b/>
      <sz val="11"/>
      <color rgb="FFFF0000"/>
      <name val="游ゴシック"/>
      <family val="3"/>
      <charset val="128"/>
      <scheme val="minor"/>
    </font>
    <font>
      <sz val="11"/>
      <name val="游ゴシック"/>
      <family val="3"/>
      <charset val="128"/>
      <scheme val="minor"/>
    </font>
    <font>
      <u/>
      <sz val="11"/>
      <color theme="10"/>
      <name val="游ゴシック"/>
      <family val="2"/>
      <charset val="128"/>
      <scheme val="minor"/>
    </font>
    <font>
      <b/>
      <sz val="10"/>
      <name val="游ゴシック"/>
      <family val="3"/>
      <charset val="128"/>
      <scheme val="minor"/>
    </font>
    <font>
      <u/>
      <sz val="11"/>
      <name val="游ゴシック"/>
      <family val="3"/>
      <charset val="128"/>
      <scheme val="minor"/>
    </font>
    <font>
      <sz val="9"/>
      <name val="游ゴシック"/>
      <family val="3"/>
      <charset val="128"/>
      <scheme val="minor"/>
    </font>
    <font>
      <sz val="8"/>
      <name val="游ゴシック"/>
      <family val="3"/>
      <charset val="128"/>
      <scheme val="minor"/>
    </font>
    <font>
      <b/>
      <sz val="11"/>
      <name val="游ゴシック"/>
      <family val="3"/>
      <charset val="128"/>
      <scheme val="minor"/>
    </font>
    <font>
      <sz val="10"/>
      <color theme="1"/>
      <name val="游ゴシック"/>
      <family val="3"/>
      <charset val="128"/>
      <scheme val="minor"/>
    </font>
    <font>
      <sz val="10"/>
      <color theme="8" tint="0.39997558519241921"/>
      <name val="游ゴシック"/>
      <family val="3"/>
      <charset val="128"/>
      <scheme val="minor"/>
    </font>
    <font>
      <sz val="8"/>
      <color rgb="FF0000FF"/>
      <name val="游ゴシック"/>
      <family val="2"/>
      <charset val="128"/>
      <scheme val="minor"/>
    </font>
    <font>
      <sz val="8"/>
      <color rgb="FFFF0000"/>
      <name val="游ゴシック"/>
      <family val="2"/>
      <charset val="128"/>
      <scheme val="minor"/>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0.14999847407452621"/>
        <bgColor indexed="64"/>
      </patternFill>
    </fill>
  </fills>
  <borders count="212">
    <border>
      <left/>
      <right/>
      <top/>
      <bottom/>
      <diagonal/>
    </border>
    <border>
      <left style="dotted">
        <color indexed="64"/>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auto="1"/>
      </left>
      <right style="dotted">
        <color auto="1"/>
      </right>
      <top/>
      <bottom/>
      <diagonal/>
    </border>
    <border>
      <left style="dotted">
        <color auto="1"/>
      </left>
      <right style="thin">
        <color auto="1"/>
      </right>
      <top/>
      <bottom/>
      <diagonal/>
    </border>
    <border>
      <left style="dotted">
        <color auto="1"/>
      </left>
      <right style="dotted">
        <color auto="1"/>
      </right>
      <top style="dotted">
        <color auto="1"/>
      </top>
      <bottom style="dotted">
        <color auto="1"/>
      </bottom>
      <diagonal/>
    </border>
    <border>
      <left style="dotted">
        <color auto="1"/>
      </left>
      <right style="dotted">
        <color auto="1"/>
      </right>
      <top/>
      <bottom style="dotted">
        <color auto="1"/>
      </bottom>
      <diagonal/>
    </border>
    <border>
      <left style="dotted">
        <color auto="1"/>
      </left>
      <right style="thin">
        <color indexed="64"/>
      </right>
      <top/>
      <bottom style="dotted">
        <color auto="1"/>
      </bottom>
      <diagonal/>
    </border>
    <border>
      <left style="dashed">
        <color auto="1"/>
      </left>
      <right style="dashed">
        <color auto="1"/>
      </right>
      <top style="thin">
        <color auto="1"/>
      </top>
      <bottom style="dashed">
        <color auto="1"/>
      </bottom>
      <diagonal/>
    </border>
    <border>
      <left style="dashed">
        <color auto="1"/>
      </left>
      <right style="thin">
        <color auto="1"/>
      </right>
      <top style="thin">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style="dashed">
        <color auto="1"/>
      </left>
      <right style="dashed">
        <color auto="1"/>
      </right>
      <top style="dashed">
        <color auto="1"/>
      </top>
      <bottom style="thin">
        <color auto="1"/>
      </bottom>
      <diagonal/>
    </border>
    <border>
      <left style="dashed">
        <color auto="1"/>
      </left>
      <right style="dashed">
        <color auto="1"/>
      </right>
      <top/>
      <bottom style="dashed">
        <color auto="1"/>
      </bottom>
      <diagonal/>
    </border>
    <border>
      <left/>
      <right style="dashed">
        <color auto="1"/>
      </right>
      <top style="thin">
        <color auto="1"/>
      </top>
      <bottom style="dashed">
        <color auto="1"/>
      </bottom>
      <diagonal/>
    </border>
    <border>
      <left/>
      <right style="dashed">
        <color auto="1"/>
      </right>
      <top/>
      <bottom style="dashed">
        <color auto="1"/>
      </bottom>
      <diagonal/>
    </border>
    <border>
      <left/>
      <right style="dashed">
        <color auto="1"/>
      </right>
      <top style="dashed">
        <color auto="1"/>
      </top>
      <bottom style="dashed">
        <color auto="1"/>
      </bottom>
      <diagonal/>
    </border>
    <border>
      <left/>
      <right style="dotted">
        <color auto="1"/>
      </right>
      <top style="dotted">
        <color auto="1"/>
      </top>
      <bottom style="dotted">
        <color auto="1"/>
      </bottom>
      <diagonal/>
    </border>
    <border>
      <left/>
      <right style="dotted">
        <color auto="1"/>
      </right>
      <top/>
      <bottom style="dotted">
        <color auto="1"/>
      </bottom>
      <diagonal/>
    </border>
    <border>
      <left/>
      <right style="dotted">
        <color auto="1"/>
      </right>
      <top/>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indexed="64"/>
      </left>
      <right style="medium">
        <color indexed="64"/>
      </right>
      <top/>
      <bottom style="medium">
        <color indexed="64"/>
      </bottom>
      <diagonal/>
    </border>
    <border>
      <left style="medium">
        <color indexed="64"/>
      </left>
      <right style="dotted">
        <color auto="1"/>
      </right>
      <top/>
      <bottom style="dotted">
        <color auto="1"/>
      </bottom>
      <diagonal/>
    </border>
    <border>
      <left style="medium">
        <color indexed="64"/>
      </left>
      <right style="dotted">
        <color auto="1"/>
      </right>
      <top style="dotted">
        <color auto="1"/>
      </top>
      <bottom style="dotted">
        <color auto="1"/>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dashed">
        <color auto="1"/>
      </right>
      <top style="medium">
        <color indexed="64"/>
      </top>
      <bottom/>
      <diagonal/>
    </border>
    <border>
      <left style="dashed">
        <color auto="1"/>
      </left>
      <right style="dashed">
        <color auto="1"/>
      </right>
      <top style="medium">
        <color indexed="64"/>
      </top>
      <bottom style="dashed">
        <color auto="1"/>
      </bottom>
      <diagonal/>
    </border>
    <border>
      <left style="dashed">
        <color auto="1"/>
      </left>
      <right style="medium">
        <color indexed="64"/>
      </right>
      <top style="medium">
        <color indexed="64"/>
      </top>
      <bottom style="dashed">
        <color auto="1"/>
      </bottom>
      <diagonal/>
    </border>
    <border>
      <left style="medium">
        <color indexed="64"/>
      </left>
      <right style="dashed">
        <color auto="1"/>
      </right>
      <top/>
      <bottom/>
      <diagonal/>
    </border>
    <border>
      <left style="dashed">
        <color auto="1"/>
      </left>
      <right style="medium">
        <color indexed="64"/>
      </right>
      <top/>
      <bottom style="dashed">
        <color auto="1"/>
      </bottom>
      <diagonal/>
    </border>
    <border>
      <left style="medium">
        <color indexed="64"/>
      </left>
      <right style="dashed">
        <color auto="1"/>
      </right>
      <top/>
      <bottom style="dashed">
        <color auto="1"/>
      </bottom>
      <diagonal/>
    </border>
    <border>
      <left style="dashed">
        <color auto="1"/>
      </left>
      <right style="medium">
        <color indexed="64"/>
      </right>
      <top style="dashed">
        <color auto="1"/>
      </top>
      <bottom style="dashed">
        <color auto="1"/>
      </bottom>
      <diagonal/>
    </border>
    <border>
      <left style="medium">
        <color indexed="64"/>
      </left>
      <right style="dashed">
        <color auto="1"/>
      </right>
      <top/>
      <bottom style="medium">
        <color indexed="64"/>
      </bottom>
      <diagonal/>
    </border>
    <border>
      <left/>
      <right style="dashed">
        <color auto="1"/>
      </right>
      <top style="dashed">
        <color auto="1"/>
      </top>
      <bottom style="medium">
        <color indexed="64"/>
      </bottom>
      <diagonal/>
    </border>
    <border>
      <left style="dashed">
        <color auto="1"/>
      </left>
      <right style="dashed">
        <color auto="1"/>
      </right>
      <top style="dashed">
        <color auto="1"/>
      </top>
      <bottom style="medium">
        <color indexed="64"/>
      </bottom>
      <diagonal/>
    </border>
    <border>
      <left style="dashed">
        <color auto="1"/>
      </left>
      <right style="medium">
        <color indexed="64"/>
      </right>
      <top style="dashed">
        <color auto="1"/>
      </top>
      <bottom style="medium">
        <color indexed="64"/>
      </bottom>
      <diagonal/>
    </border>
    <border>
      <left style="dashed">
        <color auto="1"/>
      </left>
      <right style="medium">
        <color indexed="64"/>
      </right>
      <top style="medium">
        <color indexed="64"/>
      </top>
      <bottom/>
      <diagonal/>
    </border>
    <border>
      <left style="dashed">
        <color auto="1"/>
      </left>
      <right style="medium">
        <color indexed="64"/>
      </right>
      <top/>
      <bottom style="medium">
        <color indexed="64"/>
      </bottom>
      <diagonal/>
    </border>
    <border>
      <left/>
      <right style="thin">
        <color auto="1"/>
      </right>
      <top/>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auto="1"/>
      </left>
      <right style="medium">
        <color indexed="64"/>
      </right>
      <top/>
      <bottom style="dotted">
        <color auto="1"/>
      </bottom>
      <diagonal/>
    </border>
    <border>
      <left style="dotted">
        <color auto="1"/>
      </left>
      <right style="medium">
        <color indexed="64"/>
      </right>
      <top style="dotted">
        <color auto="1"/>
      </top>
      <bottom style="dotted">
        <color auto="1"/>
      </bottom>
      <diagonal/>
    </border>
    <border>
      <left style="dashed">
        <color auto="1"/>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dashed">
        <color auto="1"/>
      </bottom>
      <diagonal/>
    </border>
    <border>
      <left style="thin">
        <color indexed="64"/>
      </left>
      <right style="thin">
        <color indexed="64"/>
      </right>
      <top style="dashed">
        <color auto="1"/>
      </top>
      <bottom style="dashed">
        <color auto="1"/>
      </bottom>
      <diagonal/>
    </border>
    <border>
      <left style="thin">
        <color indexed="64"/>
      </left>
      <right style="thin">
        <color indexed="64"/>
      </right>
      <top style="dashed">
        <color auto="1"/>
      </top>
      <bottom style="thin">
        <color indexed="64"/>
      </bottom>
      <diagonal/>
    </border>
    <border>
      <left style="thin">
        <color indexed="64"/>
      </left>
      <right style="thin">
        <color indexed="64"/>
      </right>
      <top style="thin">
        <color indexed="64"/>
      </top>
      <bottom style="dashed">
        <color auto="1"/>
      </bottom>
      <diagonal/>
    </border>
    <border>
      <left/>
      <right style="medium">
        <color indexed="64"/>
      </right>
      <top/>
      <bottom style="thin">
        <color auto="1"/>
      </bottom>
      <diagonal/>
    </border>
    <border>
      <left style="dashed">
        <color auto="1"/>
      </left>
      <right style="medium">
        <color indexed="64"/>
      </right>
      <top style="thin">
        <color indexed="64"/>
      </top>
      <bottom style="dashed">
        <color auto="1"/>
      </bottom>
      <diagonal/>
    </border>
    <border>
      <left style="dashed">
        <color auto="1"/>
      </left>
      <right style="medium">
        <color indexed="64"/>
      </right>
      <top style="dashed">
        <color auto="1"/>
      </top>
      <bottom style="thin">
        <color indexed="64"/>
      </bottom>
      <diagonal/>
    </border>
    <border>
      <left style="medium">
        <color indexed="64"/>
      </left>
      <right style="dashed">
        <color auto="1"/>
      </right>
      <top/>
      <bottom style="thin">
        <color auto="1"/>
      </bottom>
      <diagonal/>
    </border>
    <border>
      <left style="thin">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auto="1"/>
      </top>
      <bottom style="dashed">
        <color auto="1"/>
      </bottom>
      <diagonal/>
    </border>
    <border>
      <left/>
      <right style="thin">
        <color auto="1"/>
      </right>
      <top style="thin">
        <color auto="1"/>
      </top>
      <bottom style="dashed">
        <color auto="1"/>
      </bottom>
      <diagonal/>
    </border>
    <border>
      <left style="medium">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dotted">
        <color auto="1"/>
      </left>
      <right style="medium">
        <color indexed="64"/>
      </right>
      <top/>
      <bottom/>
      <diagonal/>
    </border>
    <border>
      <left style="medium">
        <color indexed="64"/>
      </left>
      <right style="dashed">
        <color auto="1"/>
      </right>
      <top style="thin">
        <color auto="1"/>
      </top>
      <bottom/>
      <diagonal/>
    </border>
    <border>
      <left style="medium">
        <color indexed="64"/>
      </left>
      <right/>
      <top style="medium">
        <color indexed="64"/>
      </top>
      <bottom style="dashed">
        <color auto="1"/>
      </bottom>
      <diagonal/>
    </border>
    <border>
      <left/>
      <right style="medium">
        <color indexed="64"/>
      </right>
      <top style="medium">
        <color indexed="64"/>
      </top>
      <bottom style="dashed">
        <color auto="1"/>
      </bottom>
      <diagonal/>
    </border>
    <border>
      <left/>
      <right style="medium">
        <color indexed="64"/>
      </right>
      <top style="hair">
        <color indexed="64"/>
      </top>
      <bottom style="medium">
        <color indexed="64"/>
      </bottom>
      <diagonal/>
    </border>
    <border>
      <left/>
      <right style="medium">
        <color indexed="64"/>
      </right>
      <top/>
      <bottom style="dashed">
        <color auto="1"/>
      </bottom>
      <diagonal/>
    </border>
    <border>
      <left/>
      <right style="medium">
        <color indexed="64"/>
      </right>
      <top style="dashed">
        <color auto="1"/>
      </top>
      <bottom style="thin">
        <color indexed="64"/>
      </bottom>
      <diagonal/>
    </border>
    <border>
      <left/>
      <right style="medium">
        <color indexed="64"/>
      </right>
      <top style="dashed">
        <color auto="1"/>
      </top>
      <bottom style="medium">
        <color indexed="64"/>
      </bottom>
      <diagonal/>
    </border>
    <border>
      <left/>
      <right style="dashed">
        <color auto="1"/>
      </right>
      <top style="medium">
        <color indexed="64"/>
      </top>
      <bottom/>
      <diagonal/>
    </border>
    <border>
      <left style="dashed">
        <color auto="1"/>
      </left>
      <right style="dashed">
        <color auto="1"/>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dashed">
        <color indexed="64"/>
      </left>
      <right style="dashed">
        <color indexed="64"/>
      </right>
      <top/>
      <bottom style="medium">
        <color indexed="64"/>
      </bottom>
      <diagonal/>
    </border>
    <border>
      <left/>
      <right style="medium">
        <color indexed="64"/>
      </right>
      <top style="hair">
        <color auto="1"/>
      </top>
      <bottom style="thin">
        <color indexed="64"/>
      </bottom>
      <diagonal/>
    </border>
    <border>
      <left style="medium">
        <color indexed="64"/>
      </left>
      <right style="medium">
        <color indexed="64"/>
      </right>
      <top style="dashed">
        <color indexed="64"/>
      </top>
      <bottom style="medium">
        <color indexed="64"/>
      </bottom>
      <diagonal/>
    </border>
    <border>
      <left style="medium">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medium">
        <color indexed="64"/>
      </left>
      <right style="dashed">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top style="dashed">
        <color indexed="64"/>
      </top>
      <bottom style="thin">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hair">
        <color auto="1"/>
      </left>
      <right style="hair">
        <color auto="1"/>
      </right>
      <top style="thin">
        <color indexed="64"/>
      </top>
      <bottom style="dashed">
        <color indexed="64"/>
      </bottom>
      <diagonal/>
    </border>
    <border>
      <left style="hair">
        <color auto="1"/>
      </left>
      <right style="thin">
        <color indexed="64"/>
      </right>
      <top style="thin">
        <color indexed="64"/>
      </top>
      <bottom style="dashed">
        <color indexed="64"/>
      </bottom>
      <diagonal/>
    </border>
    <border>
      <left/>
      <right style="hair">
        <color auto="1"/>
      </right>
      <top style="thin">
        <color indexed="64"/>
      </top>
      <bottom style="dashed">
        <color indexed="64"/>
      </bottom>
      <diagonal/>
    </border>
    <border>
      <left style="hair">
        <color indexed="64"/>
      </left>
      <right style="medium">
        <color indexed="64"/>
      </right>
      <top style="thin">
        <color indexed="64"/>
      </top>
      <bottom style="dashed">
        <color indexed="64"/>
      </bottom>
      <diagonal/>
    </border>
    <border>
      <left/>
      <right/>
      <top style="dashed">
        <color indexed="64"/>
      </top>
      <bottom style="dashed">
        <color indexed="64"/>
      </bottom>
      <diagonal/>
    </border>
    <border>
      <left style="hair">
        <color auto="1"/>
      </left>
      <right style="hair">
        <color auto="1"/>
      </right>
      <top style="dashed">
        <color indexed="64"/>
      </top>
      <bottom style="dashed">
        <color indexed="64"/>
      </bottom>
      <diagonal/>
    </border>
    <border>
      <left style="hair">
        <color auto="1"/>
      </left>
      <right style="thin">
        <color indexed="64"/>
      </right>
      <top style="dashed">
        <color indexed="64"/>
      </top>
      <bottom style="dashed">
        <color indexed="64"/>
      </bottom>
      <diagonal/>
    </border>
    <border>
      <left/>
      <right style="hair">
        <color auto="1"/>
      </right>
      <top style="dashed">
        <color indexed="64"/>
      </top>
      <bottom style="dashed">
        <color indexed="64"/>
      </bottom>
      <diagonal/>
    </border>
    <border>
      <left style="hair">
        <color auto="1"/>
      </left>
      <right style="medium">
        <color indexed="64"/>
      </right>
      <top style="dashed">
        <color indexed="64"/>
      </top>
      <bottom style="dashed">
        <color indexed="64"/>
      </bottom>
      <diagonal/>
    </border>
    <border>
      <left style="hair">
        <color auto="1"/>
      </left>
      <right style="hair">
        <color auto="1"/>
      </right>
      <top style="dashed">
        <color indexed="64"/>
      </top>
      <bottom style="thin">
        <color indexed="64"/>
      </bottom>
      <diagonal/>
    </border>
    <border>
      <left style="hair">
        <color auto="1"/>
      </left>
      <right style="thin">
        <color indexed="64"/>
      </right>
      <top style="dashed">
        <color indexed="64"/>
      </top>
      <bottom style="thin">
        <color indexed="64"/>
      </bottom>
      <diagonal/>
    </border>
    <border>
      <left/>
      <right style="hair">
        <color auto="1"/>
      </right>
      <top style="dashed">
        <color indexed="64"/>
      </top>
      <bottom style="thin">
        <color indexed="64"/>
      </bottom>
      <diagonal/>
    </border>
    <border>
      <left style="hair">
        <color auto="1"/>
      </left>
      <right style="medium">
        <color indexed="64"/>
      </right>
      <top style="dashed">
        <color indexed="64"/>
      </top>
      <bottom style="thin">
        <color indexed="64"/>
      </bottom>
      <diagonal/>
    </border>
    <border>
      <left style="medium">
        <color indexed="64"/>
      </left>
      <right style="dashed">
        <color indexed="64"/>
      </right>
      <top style="thin">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auto="1"/>
      </left>
      <right style="thin">
        <color indexed="64"/>
      </right>
      <top style="dashed">
        <color auto="1"/>
      </top>
      <bottom style="medium">
        <color indexed="64"/>
      </bottom>
      <diagonal/>
    </border>
    <border>
      <left style="medium">
        <color indexed="64"/>
      </left>
      <right/>
      <top style="dotted">
        <color indexed="64"/>
      </top>
      <bottom style="dashed">
        <color auto="1"/>
      </bottom>
      <diagonal/>
    </border>
    <border>
      <left/>
      <right style="dotted">
        <color indexed="64"/>
      </right>
      <top style="dotted">
        <color indexed="64"/>
      </top>
      <bottom style="dashed">
        <color auto="1"/>
      </bottom>
      <diagonal/>
    </border>
    <border>
      <left style="dotted">
        <color indexed="64"/>
      </left>
      <right/>
      <top style="dotted">
        <color indexed="64"/>
      </top>
      <bottom style="dashed">
        <color auto="1"/>
      </bottom>
      <diagonal/>
    </border>
    <border>
      <left/>
      <right style="thin">
        <color indexed="64"/>
      </right>
      <top style="dotted">
        <color indexed="64"/>
      </top>
      <bottom style="dashed">
        <color auto="1"/>
      </bottom>
      <diagonal/>
    </border>
    <border>
      <left/>
      <right style="medium">
        <color indexed="64"/>
      </right>
      <top style="dotted">
        <color indexed="64"/>
      </top>
      <bottom style="dashed">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style="thin">
        <color indexed="64"/>
      </left>
      <right/>
      <top style="dashed">
        <color auto="1"/>
      </top>
      <bottom style="medium">
        <color indexed="64"/>
      </bottom>
      <diagonal/>
    </border>
    <border>
      <left style="hair">
        <color auto="1"/>
      </left>
      <right/>
      <top style="dashed">
        <color indexed="64"/>
      </top>
      <bottom style="thin">
        <color indexed="64"/>
      </bottom>
      <diagonal/>
    </border>
    <border>
      <left style="medium">
        <color indexed="64"/>
      </left>
      <right/>
      <top style="dashed">
        <color indexed="64"/>
      </top>
      <bottom style="dashed">
        <color indexed="64"/>
      </bottom>
      <diagonal/>
    </border>
    <border>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dashed">
        <color auto="1"/>
      </left>
      <right/>
      <top/>
      <bottom style="dashed">
        <color auto="1"/>
      </bottom>
      <diagonal/>
    </border>
    <border>
      <left style="dashed">
        <color auto="1"/>
      </left>
      <right/>
      <top style="dashed">
        <color auto="1"/>
      </top>
      <bottom style="dashed">
        <color auto="1"/>
      </bottom>
      <diagonal/>
    </border>
    <border>
      <left style="dashed">
        <color auto="1"/>
      </left>
      <right/>
      <top style="thin">
        <color auto="1"/>
      </top>
      <bottom style="dashed">
        <color auto="1"/>
      </bottom>
      <diagonal/>
    </border>
    <border>
      <left style="dashed">
        <color auto="1"/>
      </left>
      <right/>
      <top style="dashed">
        <color auto="1"/>
      </top>
      <bottom style="medium">
        <color indexed="64"/>
      </bottom>
      <diagonal/>
    </border>
    <border>
      <left style="medium">
        <color indexed="64"/>
      </left>
      <right style="dotted">
        <color indexed="64"/>
      </right>
      <top style="thin">
        <color indexed="64"/>
      </top>
      <bottom style="thin">
        <color indexed="64"/>
      </bottom>
      <diagonal/>
    </border>
    <border>
      <left/>
      <right style="thin">
        <color indexed="64"/>
      </right>
      <top style="medium">
        <color indexed="64"/>
      </top>
      <bottom style="thin">
        <color indexed="64"/>
      </bottom>
      <diagonal/>
    </border>
    <border>
      <left style="dashed">
        <color auto="1"/>
      </left>
      <right style="dotted">
        <color auto="1"/>
      </right>
      <top style="medium">
        <color indexed="64"/>
      </top>
      <bottom style="medium">
        <color indexed="64"/>
      </bottom>
      <diagonal/>
    </border>
    <border>
      <left style="dotted">
        <color auto="1"/>
      </left>
      <right style="dashed">
        <color auto="1"/>
      </right>
      <top style="medium">
        <color indexed="64"/>
      </top>
      <bottom style="medium">
        <color indexed="64"/>
      </bottom>
      <diagonal/>
    </border>
    <border>
      <left/>
      <right style="dashed">
        <color indexed="64"/>
      </right>
      <top style="medium">
        <color indexed="64"/>
      </top>
      <bottom style="thin">
        <color indexed="64"/>
      </bottom>
      <diagonal/>
    </border>
    <border>
      <left/>
      <right style="dashed">
        <color auto="1"/>
      </right>
      <top/>
      <bottom style="medium">
        <color indexed="64"/>
      </bottom>
      <diagonal/>
    </border>
    <border>
      <left style="dashed">
        <color auto="1"/>
      </left>
      <right/>
      <top/>
      <bottom style="medium">
        <color indexed="64"/>
      </bottom>
      <diagonal/>
    </border>
    <border>
      <left style="dashed">
        <color auto="1"/>
      </left>
      <right/>
      <top style="medium">
        <color indexed="64"/>
      </top>
      <bottom style="medium">
        <color indexed="64"/>
      </bottom>
      <diagonal/>
    </border>
    <border>
      <left style="dashed">
        <color auto="1"/>
      </left>
      <right/>
      <top/>
      <bottom/>
      <diagonal/>
    </border>
    <border>
      <left style="medium">
        <color indexed="64"/>
      </left>
      <right style="dotted">
        <color auto="1"/>
      </right>
      <top/>
      <bottom/>
      <diagonal/>
    </border>
    <border>
      <left style="dashed">
        <color auto="1"/>
      </left>
      <right/>
      <top style="medium">
        <color indexed="64"/>
      </top>
      <bottom/>
      <diagonal/>
    </border>
    <border>
      <left style="thin">
        <color auto="1"/>
      </left>
      <right style="dashed">
        <color auto="1"/>
      </right>
      <top style="dashed">
        <color auto="1"/>
      </top>
      <bottom style="dashed">
        <color auto="1"/>
      </bottom>
      <diagonal/>
    </border>
    <border>
      <left style="medium">
        <color indexed="64"/>
      </left>
      <right style="medium">
        <color indexed="64"/>
      </right>
      <top style="medium">
        <color indexed="64"/>
      </top>
      <bottom style="medium">
        <color indexed="64"/>
      </bottom>
      <diagonal/>
    </border>
    <border>
      <left/>
      <right style="dashed">
        <color auto="1"/>
      </right>
      <top style="medium">
        <color indexed="64"/>
      </top>
      <bottom style="dashed">
        <color auto="1"/>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medium">
        <color indexed="64"/>
      </bottom>
      <diagonal/>
    </border>
    <border>
      <left style="dashed">
        <color auto="1"/>
      </left>
      <right style="thin">
        <color indexed="64"/>
      </right>
      <top style="medium">
        <color indexed="64"/>
      </top>
      <bottom style="dashed">
        <color auto="1"/>
      </bottom>
      <diagonal/>
    </border>
    <border>
      <left style="dashed">
        <color auto="1"/>
      </left>
      <right style="thin">
        <color indexed="64"/>
      </right>
      <top/>
      <bottom style="dashed">
        <color auto="1"/>
      </bottom>
      <diagonal/>
    </border>
    <border>
      <left style="thin">
        <color indexed="64"/>
      </left>
      <right style="dashed">
        <color auto="1"/>
      </right>
      <top style="medium">
        <color indexed="64"/>
      </top>
      <bottom style="dashed">
        <color auto="1"/>
      </bottom>
      <diagonal/>
    </border>
    <border>
      <left style="thin">
        <color indexed="64"/>
      </left>
      <right style="dashed">
        <color auto="1"/>
      </right>
      <top style="dashed">
        <color auto="1"/>
      </top>
      <bottom style="medium">
        <color indexed="64"/>
      </bottom>
      <diagonal/>
    </border>
    <border>
      <left style="thin">
        <color indexed="64"/>
      </left>
      <right style="dashed">
        <color auto="1"/>
      </right>
      <top/>
      <bottom style="dashed">
        <color auto="1"/>
      </bottom>
      <diagonal/>
    </border>
    <border>
      <left style="thin">
        <color indexed="64"/>
      </left>
      <right style="dashed">
        <color indexed="64"/>
      </right>
      <top style="medium">
        <color indexed="64"/>
      </top>
      <bottom style="medium">
        <color indexed="64"/>
      </bottom>
      <diagonal/>
    </border>
    <border>
      <left/>
      <right/>
      <top style="medium">
        <color indexed="64"/>
      </top>
      <bottom style="dashed">
        <color indexed="64"/>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auto="1"/>
      </left>
      <right/>
      <top style="dashed">
        <color indexed="64"/>
      </top>
      <bottom style="thin">
        <color indexed="64"/>
      </bottom>
      <diagonal/>
    </border>
    <border>
      <left style="thin">
        <color indexed="64"/>
      </left>
      <right/>
      <top style="dashed">
        <color auto="1"/>
      </top>
      <bottom style="dashed">
        <color auto="1"/>
      </bottom>
      <diagonal/>
    </border>
    <border>
      <left style="medium">
        <color indexed="64"/>
      </left>
      <right/>
      <top style="dashed">
        <color indexed="64"/>
      </top>
      <bottom/>
      <diagonal/>
    </border>
    <border>
      <left/>
      <right/>
      <top style="dashed">
        <color auto="1"/>
      </top>
      <bottom/>
      <diagonal/>
    </border>
    <border>
      <left/>
      <right style="dashed">
        <color auto="1"/>
      </right>
      <top style="dashed">
        <color auto="1"/>
      </top>
      <bottom/>
      <diagonal/>
    </border>
    <border>
      <left style="dashed">
        <color auto="1"/>
      </left>
      <right/>
      <top style="dashed">
        <color auto="1"/>
      </top>
      <bottom/>
      <diagonal/>
    </border>
    <border>
      <left/>
      <right style="thin">
        <color auto="1"/>
      </right>
      <top style="dashed">
        <color auto="1"/>
      </top>
      <bottom/>
      <diagonal/>
    </border>
    <border>
      <left/>
      <right style="medium">
        <color indexed="64"/>
      </right>
      <top style="dashed">
        <color auto="1"/>
      </top>
      <bottom/>
      <diagonal/>
    </border>
    <border>
      <left style="medium">
        <color indexed="64"/>
      </left>
      <right style="dashed">
        <color indexed="64"/>
      </right>
      <top style="dotted">
        <color indexed="64"/>
      </top>
      <bottom style="dashed">
        <color auto="1"/>
      </bottom>
      <diagonal/>
    </border>
    <border>
      <left style="dashed">
        <color auto="1"/>
      </left>
      <right/>
      <top style="dotted">
        <color indexed="64"/>
      </top>
      <bottom style="dashed">
        <color auto="1"/>
      </bottom>
      <diagonal/>
    </border>
    <border>
      <left style="dashed">
        <color auto="1"/>
      </left>
      <right style="dashed">
        <color auto="1"/>
      </right>
      <top style="dotted">
        <color indexed="64"/>
      </top>
      <bottom style="dashed">
        <color auto="1"/>
      </bottom>
      <diagonal/>
    </border>
    <border>
      <left style="dashed">
        <color auto="1"/>
      </left>
      <right style="thin">
        <color auto="1"/>
      </right>
      <top style="dotted">
        <color indexed="64"/>
      </top>
      <bottom style="dashed">
        <color auto="1"/>
      </bottom>
      <diagonal/>
    </border>
    <border>
      <left/>
      <right style="dashed">
        <color auto="1"/>
      </right>
      <top style="dotted">
        <color indexed="64"/>
      </top>
      <bottom style="dashed">
        <color auto="1"/>
      </bottom>
      <diagonal/>
    </border>
    <border>
      <left style="dashed">
        <color auto="1"/>
      </left>
      <right style="medium">
        <color indexed="64"/>
      </right>
      <top style="dotted">
        <color indexed="64"/>
      </top>
      <bottom style="dashed">
        <color auto="1"/>
      </bottom>
      <diagonal/>
    </border>
    <border>
      <left style="dashed">
        <color auto="1"/>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style="dashed">
        <color indexed="64"/>
      </right>
      <top/>
      <bottom style="double">
        <color indexed="64"/>
      </bottom>
      <diagonal/>
    </border>
    <border>
      <left/>
      <right style="thin">
        <color indexed="64"/>
      </right>
      <top/>
      <bottom style="double">
        <color indexed="64"/>
      </bottom>
      <diagonal/>
    </border>
    <border>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medium">
        <color indexed="64"/>
      </left>
      <right style="dashed">
        <color indexed="64"/>
      </right>
      <top style="hair">
        <color indexed="64"/>
      </top>
      <bottom style="medium">
        <color indexed="64"/>
      </bottom>
      <diagonal/>
    </border>
    <border>
      <left style="thin">
        <color indexed="64"/>
      </left>
      <right style="thin">
        <color indexed="64"/>
      </right>
      <top/>
      <bottom style="dashed">
        <color auto="1"/>
      </bottom>
      <diagonal/>
    </border>
    <border>
      <left style="thin">
        <color indexed="64"/>
      </left>
      <right/>
      <top style="dotted">
        <color indexed="64"/>
      </top>
      <bottom style="dashed">
        <color auto="1"/>
      </bottom>
      <diagonal/>
    </border>
    <border>
      <left style="thin">
        <color indexed="64"/>
      </left>
      <right style="thin">
        <color indexed="64"/>
      </right>
      <top style="dotted">
        <color indexed="64"/>
      </top>
      <bottom style="dashed">
        <color auto="1"/>
      </bottom>
      <diagonal/>
    </border>
    <border>
      <left style="thin">
        <color indexed="64"/>
      </left>
      <right style="thin">
        <color indexed="64"/>
      </right>
      <top style="dashed">
        <color auto="1"/>
      </top>
      <bottom/>
      <diagonal/>
    </border>
    <border>
      <left style="dashed">
        <color auto="1"/>
      </left>
      <right style="thin">
        <color auto="1"/>
      </right>
      <top style="dashed">
        <color auto="1"/>
      </top>
      <bottom/>
      <diagonal/>
    </border>
  </borders>
  <cellStyleXfs count="5">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672">
    <xf numFmtId="0" fontId="0" fillId="0" borderId="0" xfId="0">
      <alignment vertical="center"/>
    </xf>
    <xf numFmtId="0" fontId="0" fillId="3" borderId="0" xfId="0" applyFill="1">
      <alignment vertical="center"/>
    </xf>
    <xf numFmtId="0" fontId="2" fillId="3" borderId="0" xfId="0" applyFont="1" applyFill="1">
      <alignment vertical="center"/>
    </xf>
    <xf numFmtId="182" fontId="0" fillId="3" borderId="0" xfId="0" applyNumberFormat="1" applyFill="1">
      <alignment vertical="center"/>
    </xf>
    <xf numFmtId="0" fontId="0" fillId="2" borderId="28" xfId="0" applyFill="1" applyBorder="1">
      <alignment vertical="center"/>
    </xf>
    <xf numFmtId="0" fontId="0" fillId="2" borderId="30" xfId="0" applyFill="1" applyBorder="1">
      <alignment vertical="center"/>
    </xf>
    <xf numFmtId="182" fontId="0" fillId="2" borderId="30" xfId="0" applyNumberFormat="1" applyFill="1" applyBorder="1">
      <alignment vertical="center"/>
    </xf>
    <xf numFmtId="0" fontId="0" fillId="2" borderId="29" xfId="0" applyFill="1" applyBorder="1" applyAlignment="1">
      <alignment horizontal="center" vertical="center"/>
    </xf>
    <xf numFmtId="0" fontId="0" fillId="2" borderId="24" xfId="0" applyFill="1" applyBorder="1" applyAlignment="1">
      <alignment horizontal="center" vertical="center"/>
    </xf>
    <xf numFmtId="182" fontId="0" fillId="2" borderId="24" xfId="0" applyNumberFormat="1" applyFill="1" applyBorder="1" applyAlignment="1">
      <alignment horizontal="center" vertical="center"/>
    </xf>
    <xf numFmtId="0" fontId="0" fillId="2" borderId="103" xfId="0" applyFill="1" applyBorder="1" applyAlignment="1">
      <alignment horizontal="center" vertical="center"/>
    </xf>
    <xf numFmtId="0" fontId="0" fillId="2" borderId="124" xfId="0" applyFill="1" applyBorder="1">
      <alignment vertical="center"/>
    </xf>
    <xf numFmtId="0" fontId="0" fillId="2" borderId="125" xfId="0" applyFill="1" applyBorder="1">
      <alignment vertical="center"/>
    </xf>
    <xf numFmtId="0" fontId="0" fillId="2" borderId="101" xfId="0" applyFill="1" applyBorder="1">
      <alignment vertical="center"/>
    </xf>
    <xf numFmtId="0" fontId="0" fillId="2" borderId="90" xfId="0" applyFill="1" applyBorder="1" applyAlignment="1">
      <alignment horizontal="center" vertical="center"/>
    </xf>
    <xf numFmtId="182" fontId="0" fillId="2" borderId="90" xfId="0" applyNumberFormat="1" applyFill="1" applyBorder="1" applyAlignment="1">
      <alignment horizontal="center" vertical="center"/>
    </xf>
    <xf numFmtId="182" fontId="0" fillId="2" borderId="103" xfId="0" applyNumberFormat="1" applyFill="1" applyBorder="1" applyAlignment="1">
      <alignment horizontal="center" vertical="center"/>
    </xf>
    <xf numFmtId="0" fontId="0" fillId="2" borderId="80" xfId="0" applyFill="1" applyBorder="1" applyAlignment="1">
      <alignment horizontal="centerContinuous" vertical="center"/>
    </xf>
    <xf numFmtId="0" fontId="0" fillId="2" borderId="126" xfId="0" applyFill="1" applyBorder="1" applyAlignment="1">
      <alignment horizontal="centerContinuous" vertical="center"/>
    </xf>
    <xf numFmtId="182" fontId="0" fillId="2" borderId="80" xfId="0" applyNumberFormat="1" applyFill="1" applyBorder="1" applyAlignment="1">
      <alignment horizontal="centerContinuous" vertical="center"/>
    </xf>
    <xf numFmtId="182" fontId="0" fillId="2" borderId="126" xfId="0" applyNumberFormat="1" applyFill="1" applyBorder="1" applyAlignment="1">
      <alignment horizontal="centerContinuous" vertical="center"/>
    </xf>
    <xf numFmtId="0" fontId="4" fillId="3" borderId="58" xfId="0" applyFont="1" applyFill="1" applyBorder="1">
      <alignment vertical="center"/>
    </xf>
    <xf numFmtId="0" fontId="4" fillId="3" borderId="59" xfId="0" applyFont="1" applyFill="1" applyBorder="1">
      <alignment vertical="center"/>
    </xf>
    <xf numFmtId="180" fontId="4" fillId="3" borderId="58" xfId="0" applyNumberFormat="1" applyFont="1" applyFill="1" applyBorder="1" applyAlignment="1">
      <alignment horizontal="right" vertical="center" wrapText="1"/>
    </xf>
    <xf numFmtId="180" fontId="4" fillId="3" borderId="59" xfId="0" applyNumberFormat="1" applyFont="1" applyFill="1" applyBorder="1" applyAlignment="1">
      <alignment horizontal="right" vertical="center" wrapText="1"/>
    </xf>
    <xf numFmtId="0" fontId="6" fillId="3" borderId="0" xfId="0" applyFont="1" applyFill="1">
      <alignment vertical="center"/>
    </xf>
    <xf numFmtId="0" fontId="8" fillId="3" borderId="0" xfId="0" applyFont="1" applyFill="1">
      <alignment vertical="center"/>
    </xf>
    <xf numFmtId="0" fontId="6" fillId="2" borderId="31" xfId="0" applyFont="1" applyFill="1" applyBorder="1">
      <alignment vertical="center"/>
    </xf>
    <xf numFmtId="0" fontId="6" fillId="2" borderId="27" xfId="0" applyFont="1" applyFill="1" applyBorder="1">
      <alignment vertical="center"/>
    </xf>
    <xf numFmtId="0" fontId="6" fillId="2" borderId="42"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103"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34" xfId="0" applyFont="1" applyFill="1" applyBorder="1" applyAlignment="1">
      <alignment horizontal="left" vertical="center"/>
    </xf>
    <xf numFmtId="0" fontId="6" fillId="2" borderId="91" xfId="0" applyFont="1" applyFill="1" applyBorder="1">
      <alignment vertical="center"/>
    </xf>
    <xf numFmtId="0" fontId="6" fillId="2" borderId="100" xfId="0" applyFont="1" applyFill="1" applyBorder="1">
      <alignment vertical="center"/>
    </xf>
    <xf numFmtId="0" fontId="6" fillId="2" borderId="93" xfId="0" applyFont="1" applyFill="1" applyBorder="1">
      <alignment vertical="center"/>
    </xf>
    <xf numFmtId="0" fontId="6" fillId="2" borderId="38" xfId="0" applyFont="1" applyFill="1" applyBorder="1" applyAlignment="1">
      <alignment horizontal="left" vertical="center"/>
    </xf>
    <xf numFmtId="0" fontId="6" fillId="2" borderId="82" xfId="0" applyFont="1" applyFill="1" applyBorder="1">
      <alignment vertical="center"/>
    </xf>
    <xf numFmtId="176" fontId="10" fillId="5" borderId="36" xfId="0" applyNumberFormat="1" applyFont="1" applyFill="1" applyBorder="1">
      <alignment vertical="center"/>
    </xf>
    <xf numFmtId="176" fontId="10" fillId="5" borderId="15" xfId="0" applyNumberFormat="1" applyFont="1" applyFill="1" applyBorder="1">
      <alignment vertical="center"/>
    </xf>
    <xf numFmtId="176" fontId="10" fillId="5" borderId="35" xfId="0" applyNumberFormat="1" applyFont="1" applyFill="1" applyBorder="1">
      <alignment vertical="center"/>
    </xf>
    <xf numFmtId="176" fontId="10" fillId="5" borderId="104" xfId="0" applyNumberFormat="1" applyFont="1" applyFill="1" applyBorder="1">
      <alignment vertical="center"/>
    </xf>
    <xf numFmtId="176" fontId="10" fillId="5" borderId="14" xfId="0" applyNumberFormat="1" applyFont="1" applyFill="1" applyBorder="1">
      <alignment vertical="center"/>
    </xf>
    <xf numFmtId="176" fontId="10" fillId="5" borderId="63" xfId="0" applyNumberFormat="1" applyFont="1" applyFill="1" applyBorder="1">
      <alignment vertical="center"/>
    </xf>
    <xf numFmtId="0" fontId="6" fillId="2" borderId="69" xfId="0" applyFont="1" applyFill="1" applyBorder="1" applyAlignment="1">
      <alignment horizontal="center" vertical="center"/>
    </xf>
    <xf numFmtId="181" fontId="10" fillId="5" borderId="36" xfId="0" applyNumberFormat="1" applyFont="1" applyFill="1" applyBorder="1">
      <alignment vertical="center"/>
    </xf>
    <xf numFmtId="181" fontId="10" fillId="5" borderId="15" xfId="0" applyNumberFormat="1" applyFont="1" applyFill="1" applyBorder="1">
      <alignment vertical="center"/>
    </xf>
    <xf numFmtId="181" fontId="10" fillId="5" borderId="35" xfId="0" applyNumberFormat="1" applyFont="1" applyFill="1" applyBorder="1">
      <alignment vertical="center"/>
    </xf>
    <xf numFmtId="181" fontId="10" fillId="5" borderId="103" xfId="0" applyNumberFormat="1" applyFont="1" applyFill="1" applyBorder="1">
      <alignment vertical="center"/>
    </xf>
    <xf numFmtId="181" fontId="10" fillId="5" borderId="40" xfId="0" applyNumberFormat="1" applyFont="1" applyFill="1" applyBorder="1">
      <alignment vertical="center"/>
    </xf>
    <xf numFmtId="181" fontId="10" fillId="5" borderId="41" xfId="0" applyNumberFormat="1" applyFont="1" applyFill="1" applyBorder="1">
      <alignment vertical="center"/>
    </xf>
    <xf numFmtId="0" fontId="9" fillId="3" borderId="0" xfId="4" applyFont="1" applyFill="1">
      <alignment vertical="center"/>
    </xf>
    <xf numFmtId="0" fontId="6" fillId="2" borderId="94" xfId="0" applyFont="1" applyFill="1" applyBorder="1" applyAlignment="1">
      <alignment horizontal="center" vertical="center"/>
    </xf>
    <xf numFmtId="0" fontId="6" fillId="2" borderId="73"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102" xfId="0" applyFont="1" applyFill="1" applyBorder="1">
      <alignment vertical="center"/>
    </xf>
    <xf numFmtId="0" fontId="6" fillId="2" borderId="123" xfId="0" applyFont="1" applyFill="1" applyBorder="1">
      <alignment vertical="center"/>
    </xf>
    <xf numFmtId="0" fontId="6" fillId="2" borderId="77" xfId="0" applyFont="1" applyFill="1" applyBorder="1">
      <alignment vertical="center"/>
    </xf>
    <xf numFmtId="0" fontId="6" fillId="2" borderId="1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2" xfId="0" applyFont="1" applyFill="1" applyBorder="1" applyAlignment="1">
      <alignment horizontal="center" vertical="center"/>
    </xf>
    <xf numFmtId="0" fontId="6" fillId="2" borderId="36" xfId="0" applyFont="1" applyFill="1" applyBorder="1">
      <alignment vertical="center"/>
    </xf>
    <xf numFmtId="0" fontId="6" fillId="2" borderId="56" xfId="0" applyFont="1" applyFill="1" applyBorder="1">
      <alignment vertical="center"/>
    </xf>
    <xf numFmtId="0" fontId="6" fillId="2" borderId="35" xfId="0" applyFont="1" applyFill="1" applyBorder="1">
      <alignment vertical="center"/>
    </xf>
    <xf numFmtId="179" fontId="6" fillId="5" borderId="25" xfId="0" applyNumberFormat="1" applyFont="1" applyFill="1" applyBorder="1">
      <alignment vertical="center"/>
    </xf>
    <xf numFmtId="179" fontId="6" fillId="5" borderId="8" xfId="0" applyNumberFormat="1" applyFont="1" applyFill="1" applyBorder="1">
      <alignment vertical="center"/>
    </xf>
    <xf numFmtId="179" fontId="6" fillId="5" borderId="9" xfId="0" applyNumberFormat="1" applyFont="1" applyFill="1" applyBorder="1">
      <alignment vertical="center"/>
    </xf>
    <xf numFmtId="179" fontId="6" fillId="5" borderId="20" xfId="0" applyNumberFormat="1" applyFont="1" applyFill="1" applyBorder="1">
      <alignment vertical="center"/>
    </xf>
    <xf numFmtId="179" fontId="6" fillId="5" borderId="52" xfId="0" applyNumberFormat="1" applyFont="1" applyFill="1" applyBorder="1">
      <alignment vertical="center"/>
    </xf>
    <xf numFmtId="0" fontId="6" fillId="2" borderId="37" xfId="0" applyFont="1" applyFill="1" applyBorder="1">
      <alignment vertical="center"/>
    </xf>
    <xf numFmtId="0" fontId="6" fillId="2" borderId="34" xfId="0" applyFont="1" applyFill="1" applyBorder="1">
      <alignment vertical="center"/>
    </xf>
    <xf numFmtId="0" fontId="6" fillId="2" borderId="55" xfId="0" applyFont="1" applyFill="1" applyBorder="1">
      <alignment vertical="center"/>
    </xf>
    <xf numFmtId="0" fontId="6" fillId="2" borderId="43" xfId="0" applyFont="1" applyFill="1" applyBorder="1">
      <alignment vertical="center"/>
    </xf>
    <xf numFmtId="0" fontId="6" fillId="3" borderId="0" xfId="0" applyFont="1" applyFill="1" applyAlignment="1">
      <alignment horizontal="center" vertical="center"/>
    </xf>
    <xf numFmtId="0" fontId="6" fillId="2" borderId="94" xfId="0" applyFont="1" applyFill="1" applyBorder="1">
      <alignment vertical="center"/>
    </xf>
    <xf numFmtId="0" fontId="6" fillId="2" borderId="54" xfId="0" applyFont="1" applyFill="1" applyBorder="1">
      <alignment vertical="center"/>
    </xf>
    <xf numFmtId="0" fontId="6" fillId="2" borderId="54" xfId="0" applyFont="1" applyFill="1" applyBorder="1" applyAlignment="1">
      <alignment horizontal="center" vertical="center"/>
    </xf>
    <xf numFmtId="0" fontId="6" fillId="3" borderId="96" xfId="0" applyFont="1" applyFill="1" applyBorder="1">
      <alignment vertical="center"/>
    </xf>
    <xf numFmtId="0" fontId="6" fillId="3" borderId="98" xfId="0" applyFont="1" applyFill="1" applyBorder="1">
      <alignment vertical="center"/>
    </xf>
    <xf numFmtId="0" fontId="6" fillId="3" borderId="38" xfId="0" applyFont="1" applyFill="1" applyBorder="1">
      <alignment vertical="center"/>
    </xf>
    <xf numFmtId="0" fontId="6" fillId="3" borderId="43" xfId="0" applyFont="1" applyFill="1" applyBorder="1">
      <alignment vertical="center"/>
    </xf>
    <xf numFmtId="0" fontId="4" fillId="3" borderId="0" xfId="0" applyFont="1" applyFill="1">
      <alignment vertical="center"/>
    </xf>
    <xf numFmtId="0" fontId="11" fillId="3" borderId="0" xfId="0" applyFont="1" applyFill="1">
      <alignment vertical="center"/>
    </xf>
    <xf numFmtId="181" fontId="10" fillId="5" borderId="105" xfId="0" applyNumberFormat="1" applyFont="1" applyFill="1" applyBorder="1">
      <alignment vertical="center"/>
    </xf>
    <xf numFmtId="181" fontId="10" fillId="5" borderId="29" xfId="0" applyNumberFormat="1" applyFont="1" applyFill="1" applyBorder="1">
      <alignment vertical="center"/>
    </xf>
    <xf numFmtId="0" fontId="6" fillId="2" borderId="88" xfId="0" applyFont="1" applyFill="1" applyBorder="1">
      <alignment vertical="center"/>
    </xf>
    <xf numFmtId="0" fontId="6" fillId="2" borderId="77" xfId="0" applyFont="1" applyFill="1" applyBorder="1" applyAlignment="1">
      <alignment horizontal="center" vertical="center"/>
    </xf>
    <xf numFmtId="0" fontId="6" fillId="2" borderId="88" xfId="0" applyFont="1" applyFill="1" applyBorder="1" applyAlignment="1">
      <alignment horizontal="center" vertical="center"/>
    </xf>
    <xf numFmtId="0" fontId="6" fillId="2" borderId="89"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144" xfId="0" applyFont="1" applyFill="1" applyBorder="1">
      <alignment vertical="center"/>
    </xf>
    <xf numFmtId="0" fontId="6" fillId="2" borderId="113" xfId="0" applyFont="1" applyFill="1" applyBorder="1">
      <alignment vertical="center"/>
    </xf>
    <xf numFmtId="0" fontId="6" fillId="2" borderId="145" xfId="0" applyFont="1" applyFill="1" applyBorder="1">
      <alignment vertical="center"/>
    </xf>
    <xf numFmtId="0" fontId="6" fillId="2" borderId="103" xfId="0" applyFont="1" applyFill="1" applyBorder="1">
      <alignment vertical="center"/>
    </xf>
    <xf numFmtId="0" fontId="6" fillId="2" borderId="137" xfId="0" applyFont="1" applyFill="1" applyBorder="1">
      <alignment vertical="center"/>
    </xf>
    <xf numFmtId="0" fontId="6" fillId="2" borderId="143" xfId="0" applyFont="1" applyFill="1" applyBorder="1">
      <alignment vertical="center"/>
    </xf>
    <xf numFmtId="0" fontId="6" fillId="2" borderId="75" xfId="0" applyFont="1" applyFill="1" applyBorder="1">
      <alignment vertical="center"/>
    </xf>
    <xf numFmtId="0" fontId="6" fillId="2" borderId="143" xfId="0" applyFont="1" applyFill="1" applyBorder="1" applyAlignment="1">
      <alignment horizontal="center" vertical="center"/>
    </xf>
    <xf numFmtId="0" fontId="6" fillId="2" borderId="75" xfId="0" applyFont="1" applyFill="1" applyBorder="1" applyAlignment="1">
      <alignment horizontal="center" vertical="center"/>
    </xf>
    <xf numFmtId="0" fontId="6" fillId="2" borderId="149" xfId="0" applyFont="1" applyFill="1" applyBorder="1" applyAlignment="1">
      <alignment horizontal="center" vertical="center"/>
    </xf>
    <xf numFmtId="0" fontId="6" fillId="2" borderId="76" xfId="0" applyFont="1" applyFill="1" applyBorder="1" applyAlignment="1">
      <alignment horizontal="center" vertical="center"/>
    </xf>
    <xf numFmtId="0" fontId="6" fillId="2" borderId="147" xfId="0" applyFont="1" applyFill="1" applyBorder="1">
      <alignment vertical="center"/>
    </xf>
    <xf numFmtId="0" fontId="6" fillId="2" borderId="73" xfId="0" applyFont="1" applyFill="1" applyBorder="1">
      <alignment vertical="center"/>
    </xf>
    <xf numFmtId="0" fontId="6" fillId="2" borderId="158" xfId="0" applyFont="1" applyFill="1" applyBorder="1">
      <alignment vertical="center"/>
    </xf>
    <xf numFmtId="0" fontId="6" fillId="2" borderId="154" xfId="0" applyFont="1" applyFill="1" applyBorder="1" applyAlignment="1">
      <alignment horizontal="center" vertical="center"/>
    </xf>
    <xf numFmtId="0" fontId="6" fillId="2" borderId="103" xfId="0" applyFont="1" applyFill="1" applyBorder="1" applyAlignment="1">
      <alignment horizontal="left" vertical="center"/>
    </xf>
    <xf numFmtId="0" fontId="6" fillId="2" borderId="154" xfId="0" applyFont="1" applyFill="1" applyBorder="1">
      <alignment vertical="center"/>
    </xf>
    <xf numFmtId="180" fontId="10" fillId="5" borderId="38" xfId="0" applyNumberFormat="1" applyFont="1" applyFill="1" applyBorder="1">
      <alignment vertical="center"/>
    </xf>
    <xf numFmtId="180" fontId="10" fillId="5" borderId="99" xfId="0" applyNumberFormat="1" applyFont="1" applyFill="1" applyBorder="1">
      <alignment vertical="center"/>
    </xf>
    <xf numFmtId="0" fontId="6" fillId="2" borderId="155" xfId="0" applyFont="1" applyFill="1" applyBorder="1" applyAlignment="1">
      <alignment horizontal="center" vertical="center"/>
    </xf>
    <xf numFmtId="0" fontId="6" fillId="2" borderId="156" xfId="0" applyFont="1" applyFill="1" applyBorder="1">
      <alignment vertical="center"/>
    </xf>
    <xf numFmtId="0" fontId="6" fillId="2" borderId="38" xfId="0" applyFont="1" applyFill="1" applyBorder="1">
      <alignment vertical="center"/>
    </xf>
    <xf numFmtId="0" fontId="6" fillId="3" borderId="36" xfId="0" applyFont="1" applyFill="1" applyBorder="1">
      <alignment vertical="center"/>
    </xf>
    <xf numFmtId="0" fontId="6" fillId="3" borderId="35" xfId="0" applyFont="1" applyFill="1" applyBorder="1">
      <alignment vertical="center"/>
    </xf>
    <xf numFmtId="0" fontId="6" fillId="3" borderId="103" xfId="0" applyFont="1" applyFill="1" applyBorder="1">
      <alignment vertical="center"/>
    </xf>
    <xf numFmtId="0" fontId="6" fillId="3" borderId="41" xfId="0" applyFont="1" applyFill="1" applyBorder="1">
      <alignment vertical="center"/>
    </xf>
    <xf numFmtId="0" fontId="4" fillId="3" borderId="0" xfId="0" applyFont="1" applyFill="1" applyAlignment="1">
      <alignment horizontal="right" vertical="center"/>
    </xf>
    <xf numFmtId="0" fontId="6" fillId="2" borderId="31"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6" xfId="0" applyFont="1" applyFill="1" applyBorder="1" applyAlignment="1">
      <alignment horizontal="left" vertical="center"/>
    </xf>
    <xf numFmtId="0" fontId="6" fillId="2" borderId="102" xfId="0" applyFont="1" applyFill="1" applyBorder="1" applyAlignment="1">
      <alignment horizontal="left" vertical="center"/>
    </xf>
    <xf numFmtId="0" fontId="6" fillId="2" borderId="41" xfId="0" applyFont="1" applyFill="1" applyBorder="1">
      <alignment vertical="center"/>
    </xf>
    <xf numFmtId="179" fontId="6" fillId="5" borderId="153" xfId="0" applyNumberFormat="1" applyFont="1" applyFill="1" applyBorder="1">
      <alignment vertical="center"/>
    </xf>
    <xf numFmtId="179" fontId="6" fillId="5" borderId="99" xfId="0" applyNumberFormat="1" applyFont="1" applyFill="1" applyBorder="1">
      <alignment vertical="center"/>
    </xf>
    <xf numFmtId="179" fontId="6" fillId="5" borderId="43" xfId="0" applyNumberFormat="1" applyFont="1" applyFill="1" applyBorder="1">
      <alignment vertical="center"/>
    </xf>
    <xf numFmtId="0" fontId="12" fillId="3" borderId="0" xfId="0" applyFont="1" applyFill="1">
      <alignment vertical="center"/>
    </xf>
    <xf numFmtId="9" fontId="6" fillId="3" borderId="0" xfId="0" applyNumberFormat="1" applyFont="1" applyFill="1" applyAlignment="1">
      <alignment horizontal="center" vertical="center"/>
    </xf>
    <xf numFmtId="0" fontId="6" fillId="2" borderId="95" xfId="0" applyFont="1" applyFill="1" applyBorder="1">
      <alignment vertical="center"/>
    </xf>
    <xf numFmtId="0" fontId="11" fillId="2" borderId="36" xfId="0" applyFont="1" applyFill="1" applyBorder="1">
      <alignment vertical="center"/>
    </xf>
    <xf numFmtId="0" fontId="11" fillId="2" borderId="35" xfId="0" applyFont="1" applyFill="1" applyBorder="1">
      <alignment vertical="center"/>
    </xf>
    <xf numFmtId="0" fontId="11" fillId="2" borderId="102" xfId="0" applyFont="1" applyFill="1" applyBorder="1">
      <alignment vertical="center"/>
    </xf>
    <xf numFmtId="0" fontId="11" fillId="2" borderId="37" xfId="0" applyFont="1" applyFill="1" applyBorder="1">
      <alignment vertical="center"/>
    </xf>
    <xf numFmtId="0" fontId="6" fillId="3" borderId="37" xfId="0" applyFont="1" applyFill="1" applyBorder="1">
      <alignment vertical="center"/>
    </xf>
    <xf numFmtId="0" fontId="11" fillId="2" borderId="103" xfId="0" applyFont="1" applyFill="1" applyBorder="1">
      <alignment vertical="center"/>
    </xf>
    <xf numFmtId="0" fontId="11" fillId="2" borderId="41" xfId="0" applyFont="1" applyFill="1" applyBorder="1">
      <alignment vertical="center"/>
    </xf>
    <xf numFmtId="0" fontId="6" fillId="2" borderId="72" xfId="0" applyFont="1" applyFill="1" applyBorder="1">
      <alignment vertical="center"/>
    </xf>
    <xf numFmtId="0" fontId="6" fillId="2" borderId="49" xfId="0" applyFont="1" applyFill="1" applyBorder="1">
      <alignment vertical="center"/>
    </xf>
    <xf numFmtId="0" fontId="6" fillId="2" borderId="177" xfId="0" applyFont="1" applyFill="1" applyBorder="1">
      <alignment vertical="center"/>
    </xf>
    <xf numFmtId="0" fontId="6" fillId="2" borderId="178" xfId="0" applyFont="1" applyFill="1" applyBorder="1">
      <alignment vertical="center"/>
    </xf>
    <xf numFmtId="0" fontId="6" fillId="2" borderId="167" xfId="0" applyFont="1" applyFill="1" applyBorder="1" applyAlignment="1">
      <alignment horizontal="center" vertical="center"/>
    </xf>
    <xf numFmtId="0" fontId="6" fillId="2" borderId="169" xfId="0" applyFont="1" applyFill="1" applyBorder="1" applyAlignment="1">
      <alignment horizontal="center" vertical="center"/>
    </xf>
    <xf numFmtId="0" fontId="6" fillId="2" borderId="166" xfId="0" applyFont="1" applyFill="1" applyBorder="1" applyAlignment="1">
      <alignment horizontal="center" vertical="center"/>
    </xf>
    <xf numFmtId="177" fontId="4" fillId="5" borderId="20" xfId="0" applyNumberFormat="1" applyFont="1" applyFill="1" applyBorder="1">
      <alignment vertical="center"/>
    </xf>
    <xf numFmtId="177" fontId="4" fillId="5" borderId="8" xfId="0" applyNumberFormat="1" applyFont="1" applyFill="1" applyBorder="1">
      <alignment vertical="center"/>
    </xf>
    <xf numFmtId="177" fontId="4" fillId="5" borderId="52" xfId="0" applyNumberFormat="1" applyFont="1" applyFill="1" applyBorder="1">
      <alignment vertical="center"/>
    </xf>
    <xf numFmtId="0" fontId="6" fillId="2" borderId="124" xfId="0" applyFont="1" applyFill="1" applyBorder="1" applyAlignment="1">
      <alignment horizontal="center" vertical="center"/>
    </xf>
    <xf numFmtId="38" fontId="10" fillId="5" borderId="19" xfId="0" applyNumberFormat="1" applyFont="1" applyFill="1" applyBorder="1">
      <alignment vertical="center"/>
    </xf>
    <xf numFmtId="38" fontId="10" fillId="5" borderId="7" xfId="0" applyNumberFormat="1" applyFont="1" applyFill="1" applyBorder="1">
      <alignment vertical="center"/>
    </xf>
    <xf numFmtId="38" fontId="10" fillId="5" borderId="53" xfId="0" applyNumberFormat="1" applyFont="1" applyFill="1" applyBorder="1">
      <alignment vertical="center"/>
    </xf>
    <xf numFmtId="38" fontId="11" fillId="5" borderId="125" xfId="0" applyNumberFormat="1" applyFont="1" applyFill="1" applyBorder="1">
      <alignment vertical="center"/>
    </xf>
    <xf numFmtId="38" fontId="10" fillId="5" borderId="169" xfId="0" applyNumberFormat="1" applyFont="1" applyFill="1" applyBorder="1">
      <alignment vertical="center"/>
    </xf>
    <xf numFmtId="38" fontId="10" fillId="5" borderId="166" xfId="0" applyNumberFormat="1" applyFont="1" applyFill="1" applyBorder="1">
      <alignment vertical="center"/>
    </xf>
    <xf numFmtId="38" fontId="10" fillId="5" borderId="167" xfId="0" applyNumberFormat="1" applyFont="1" applyFill="1" applyBorder="1">
      <alignment vertical="center"/>
    </xf>
    <xf numFmtId="38" fontId="11" fillId="5" borderId="101" xfId="0" applyNumberFormat="1" applyFont="1" applyFill="1" applyBorder="1">
      <alignment vertical="center"/>
    </xf>
    <xf numFmtId="0" fontId="6" fillId="2" borderId="182" xfId="0" applyFont="1" applyFill="1" applyBorder="1">
      <alignment vertical="center"/>
    </xf>
    <xf numFmtId="0" fontId="6" fillId="3" borderId="80" xfId="0" applyFont="1" applyFill="1" applyBorder="1">
      <alignment vertical="center"/>
    </xf>
    <xf numFmtId="0" fontId="6" fillId="3" borderId="81" xfId="0" applyFont="1" applyFill="1" applyBorder="1">
      <alignment vertical="center"/>
    </xf>
    <xf numFmtId="0" fontId="6" fillId="3" borderId="55" xfId="0" applyFont="1" applyFill="1" applyBorder="1">
      <alignment vertical="center"/>
    </xf>
    <xf numFmtId="0" fontId="6" fillId="3" borderId="74" xfId="0" applyFont="1" applyFill="1" applyBorder="1">
      <alignment vertical="center"/>
    </xf>
    <xf numFmtId="184" fontId="6" fillId="2" borderId="35" xfId="0" applyNumberFormat="1" applyFont="1" applyFill="1" applyBorder="1">
      <alignment vertical="center"/>
    </xf>
    <xf numFmtId="184" fontId="6" fillId="2" borderId="37" xfId="0" applyNumberFormat="1" applyFont="1" applyFill="1" applyBorder="1">
      <alignment vertical="center"/>
    </xf>
    <xf numFmtId="184" fontId="6" fillId="2" borderId="41" xfId="0" applyNumberFormat="1" applyFont="1" applyFill="1" applyBorder="1">
      <alignment vertical="center"/>
    </xf>
    <xf numFmtId="184" fontId="11" fillId="3" borderId="0" xfId="0" applyNumberFormat="1" applyFont="1" applyFill="1">
      <alignment vertical="center"/>
    </xf>
    <xf numFmtId="182" fontId="6" fillId="3" borderId="0" xfId="0" applyNumberFormat="1" applyFont="1" applyFill="1" applyAlignment="1">
      <alignment horizontal="right" vertical="center"/>
    </xf>
    <xf numFmtId="0" fontId="10" fillId="2" borderId="182" xfId="0" applyFont="1" applyFill="1" applyBorder="1">
      <alignment vertical="center"/>
    </xf>
    <xf numFmtId="0" fontId="10" fillId="2" borderId="73" xfId="0" applyFont="1" applyFill="1" applyBorder="1">
      <alignment vertical="center"/>
    </xf>
    <xf numFmtId="0" fontId="10" fillId="2" borderId="95" xfId="0" applyFont="1" applyFill="1" applyBorder="1">
      <alignment vertical="center"/>
    </xf>
    <xf numFmtId="0" fontId="11" fillId="2" borderId="57" xfId="0" applyFont="1" applyFill="1" applyBorder="1">
      <alignment vertical="center"/>
    </xf>
    <xf numFmtId="0" fontId="11" fillId="2" borderId="83" xfId="0" applyFont="1" applyFill="1" applyBorder="1">
      <alignment vertical="center"/>
    </xf>
    <xf numFmtId="0" fontId="11" fillId="2" borderId="140" xfId="0" applyFont="1" applyFill="1" applyBorder="1">
      <alignment vertical="center"/>
    </xf>
    <xf numFmtId="0" fontId="11" fillId="2" borderId="123" xfId="0" applyFont="1" applyFill="1" applyBorder="1">
      <alignment vertical="center"/>
    </xf>
    <xf numFmtId="0" fontId="11" fillId="2" borderId="136" xfId="0" applyFont="1" applyFill="1" applyBorder="1">
      <alignment vertical="center"/>
    </xf>
    <xf numFmtId="0" fontId="11" fillId="2" borderId="85" xfId="0" applyFont="1" applyFill="1" applyBorder="1">
      <alignment vertical="center"/>
    </xf>
    <xf numFmtId="0" fontId="6" fillId="2" borderId="33" xfId="0" applyFont="1" applyFill="1" applyBorder="1">
      <alignment vertical="center"/>
    </xf>
    <xf numFmtId="179" fontId="11" fillId="3" borderId="0" xfId="0" applyNumberFormat="1" applyFont="1" applyFill="1">
      <alignment vertical="center"/>
    </xf>
    <xf numFmtId="0" fontId="6" fillId="3" borderId="102" xfId="0" applyFont="1" applyFill="1" applyBorder="1">
      <alignment vertical="center"/>
    </xf>
    <xf numFmtId="177" fontId="6" fillId="4" borderId="36" xfId="0" applyNumberFormat="1" applyFont="1" applyFill="1" applyBorder="1" applyProtection="1">
      <alignment vertical="center"/>
      <protection locked="0"/>
    </xf>
    <xf numFmtId="177" fontId="6" fillId="4" borderId="15" xfId="0" applyNumberFormat="1" applyFont="1" applyFill="1" applyBorder="1" applyProtection="1">
      <alignment vertical="center"/>
      <protection locked="0"/>
    </xf>
    <xf numFmtId="177" fontId="6" fillId="4" borderId="35" xfId="0" applyNumberFormat="1" applyFont="1" applyFill="1" applyBorder="1" applyProtection="1">
      <alignment vertical="center"/>
      <protection locked="0"/>
    </xf>
    <xf numFmtId="177" fontId="6" fillId="4" borderId="104" xfId="0" applyNumberFormat="1" applyFont="1" applyFill="1" applyBorder="1" applyProtection="1">
      <alignment vertical="center"/>
      <protection locked="0"/>
    </xf>
    <xf numFmtId="177" fontId="6" fillId="4" borderId="14" xfId="0" applyNumberFormat="1" applyFont="1" applyFill="1" applyBorder="1" applyProtection="1">
      <alignment vertical="center"/>
      <protection locked="0"/>
    </xf>
    <xf numFmtId="177" fontId="6" fillId="4" borderId="63" xfId="0" applyNumberFormat="1" applyFont="1" applyFill="1" applyBorder="1" applyProtection="1">
      <alignment vertical="center"/>
      <protection locked="0"/>
    </xf>
    <xf numFmtId="183" fontId="6" fillId="4" borderId="122" xfId="0" applyNumberFormat="1" applyFont="1" applyFill="1" applyBorder="1" applyProtection="1">
      <alignment vertical="center"/>
      <protection locked="0"/>
    </xf>
    <xf numFmtId="183" fontId="6" fillId="4" borderId="10" xfId="0" applyNumberFormat="1" applyFont="1" applyFill="1" applyBorder="1" applyProtection="1">
      <alignment vertical="center"/>
      <protection locked="0"/>
    </xf>
    <xf numFmtId="183" fontId="6" fillId="4" borderId="62" xfId="0" applyNumberFormat="1" applyFont="1" applyFill="1" applyBorder="1" applyProtection="1">
      <alignment vertical="center"/>
      <protection locked="0"/>
    </xf>
    <xf numFmtId="183" fontId="6" fillId="4" borderId="103" xfId="0" applyNumberFormat="1" applyFont="1" applyFill="1" applyBorder="1" applyProtection="1">
      <alignment vertical="center"/>
      <protection locked="0"/>
    </xf>
    <xf numFmtId="183" fontId="6" fillId="4" borderId="40" xfId="0" applyNumberFormat="1" applyFont="1" applyFill="1" applyBorder="1" applyProtection="1">
      <alignment vertical="center"/>
      <protection locked="0"/>
    </xf>
    <xf numFmtId="183" fontId="6" fillId="4" borderId="41" xfId="0" applyNumberFormat="1" applyFont="1" applyFill="1" applyBorder="1" applyProtection="1">
      <alignment vertical="center"/>
      <protection locked="0"/>
    </xf>
    <xf numFmtId="186" fontId="6" fillId="4" borderId="17" xfId="0" applyNumberFormat="1" applyFont="1" applyFill="1" applyBorder="1" applyProtection="1">
      <alignment vertical="center"/>
      <protection locked="0"/>
    </xf>
    <xf numFmtId="186" fontId="6" fillId="4" borderId="15" xfId="0" applyNumberFormat="1" applyFont="1" applyFill="1" applyBorder="1" applyProtection="1">
      <alignment vertical="center"/>
      <protection locked="0"/>
    </xf>
    <xf numFmtId="186" fontId="6" fillId="4" borderId="35" xfId="0" applyNumberFormat="1" applyFont="1" applyFill="1" applyBorder="1" applyProtection="1">
      <alignment vertical="center"/>
      <protection locked="0"/>
    </xf>
    <xf numFmtId="186" fontId="6" fillId="4" borderId="18" xfId="0" applyNumberFormat="1" applyFont="1" applyFill="1" applyBorder="1" applyProtection="1">
      <alignment vertical="center"/>
      <protection locked="0"/>
    </xf>
    <xf numFmtId="186" fontId="6" fillId="4" borderId="12" xfId="0" applyNumberFormat="1" applyFont="1" applyFill="1" applyBorder="1" applyProtection="1">
      <alignment vertical="center"/>
      <protection locked="0"/>
    </xf>
    <xf numFmtId="186" fontId="6" fillId="4" borderId="37" xfId="0" applyNumberFormat="1" applyFont="1" applyFill="1" applyBorder="1" applyProtection="1">
      <alignment vertical="center"/>
      <protection locked="0"/>
    </xf>
    <xf numFmtId="179" fontId="11" fillId="4" borderId="161" xfId="0" applyNumberFormat="1" applyFont="1" applyFill="1" applyBorder="1" applyProtection="1">
      <alignment vertical="center"/>
      <protection locked="0"/>
    </xf>
    <xf numFmtId="179" fontId="11" fillId="4" borderId="32" xfId="0" applyNumberFormat="1" applyFont="1" applyFill="1" applyBorder="1" applyProtection="1">
      <alignment vertical="center"/>
      <protection locked="0"/>
    </xf>
    <xf numFmtId="179" fontId="11" fillId="4" borderId="33" xfId="0" applyNumberFormat="1" applyFont="1" applyFill="1" applyBorder="1" applyProtection="1">
      <alignment vertical="center"/>
      <protection locked="0"/>
    </xf>
    <xf numFmtId="0" fontId="11" fillId="2" borderId="95" xfId="0" applyFont="1" applyFill="1" applyBorder="1">
      <alignment vertical="center"/>
    </xf>
    <xf numFmtId="0" fontId="6" fillId="6" borderId="0" xfId="0" applyFont="1" applyFill="1">
      <alignment vertical="center"/>
    </xf>
    <xf numFmtId="0" fontId="6" fillId="6" borderId="0" xfId="0" applyFont="1" applyFill="1" applyAlignment="1">
      <alignment horizontal="center" vertical="center"/>
    </xf>
    <xf numFmtId="179" fontId="6" fillId="5" borderId="160" xfId="0" applyNumberFormat="1" applyFont="1" applyFill="1" applyBorder="1">
      <alignment vertical="center"/>
    </xf>
    <xf numFmtId="180" fontId="10" fillId="5" borderId="154" xfId="0" applyNumberFormat="1" applyFont="1" applyFill="1" applyBorder="1">
      <alignment vertical="center"/>
    </xf>
    <xf numFmtId="180" fontId="10" fillId="5" borderId="160" xfId="0" applyNumberFormat="1" applyFont="1" applyFill="1" applyBorder="1">
      <alignment vertical="center"/>
    </xf>
    <xf numFmtId="0" fontId="6" fillId="2" borderId="187" xfId="0" applyFont="1" applyFill="1" applyBorder="1">
      <alignment vertical="center"/>
    </xf>
    <xf numFmtId="0" fontId="6" fillId="2" borderId="188" xfId="0" applyFont="1" applyFill="1" applyBorder="1">
      <alignment vertical="center"/>
    </xf>
    <xf numFmtId="0" fontId="6" fillId="2" borderId="193" xfId="0" applyFont="1" applyFill="1" applyBorder="1">
      <alignment vertical="center"/>
    </xf>
    <xf numFmtId="0" fontId="6" fillId="2" borderId="194" xfId="0" applyFont="1" applyFill="1" applyBorder="1">
      <alignment vertical="center"/>
    </xf>
    <xf numFmtId="179" fontId="10" fillId="4" borderId="39" xfId="0" applyNumberFormat="1" applyFont="1" applyFill="1" applyBorder="1" applyProtection="1">
      <alignment vertical="center"/>
      <protection locked="0"/>
    </xf>
    <xf numFmtId="179" fontId="10" fillId="4" borderId="40" xfId="0" applyNumberFormat="1" applyFont="1" applyFill="1" applyBorder="1" applyProtection="1">
      <alignment vertical="center"/>
      <protection locked="0"/>
    </xf>
    <xf numFmtId="179" fontId="10" fillId="4" borderId="41" xfId="0" applyNumberFormat="1" applyFont="1" applyFill="1" applyBorder="1" applyProtection="1">
      <alignment vertical="center"/>
      <protection locked="0"/>
    </xf>
    <xf numFmtId="179" fontId="0" fillId="3" borderId="129" xfId="0" applyNumberFormat="1" applyFill="1" applyBorder="1" applyProtection="1">
      <alignment vertical="center"/>
      <protection hidden="1"/>
    </xf>
    <xf numFmtId="179" fontId="0" fillId="3" borderId="126" xfId="0" applyNumberFormat="1" applyFill="1" applyBorder="1" applyProtection="1">
      <alignment vertical="center"/>
      <protection hidden="1"/>
    </xf>
    <xf numFmtId="179" fontId="0" fillId="3" borderId="81" xfId="0" applyNumberFormat="1" applyFill="1" applyBorder="1" applyProtection="1">
      <alignment vertical="center"/>
      <protection hidden="1"/>
    </xf>
    <xf numFmtId="191" fontId="0" fillId="3" borderId="129" xfId="0" applyNumberFormat="1" applyFill="1" applyBorder="1" applyProtection="1">
      <alignment vertical="center"/>
      <protection hidden="1"/>
    </xf>
    <xf numFmtId="191" fontId="0" fillId="3" borderId="126" xfId="0" applyNumberFormat="1" applyFill="1" applyBorder="1" applyProtection="1">
      <alignment vertical="center"/>
      <protection hidden="1"/>
    </xf>
    <xf numFmtId="191" fontId="0" fillId="3" borderId="81" xfId="0" applyNumberFormat="1" applyFill="1" applyBorder="1" applyProtection="1">
      <alignment vertical="center"/>
      <protection hidden="1"/>
    </xf>
    <xf numFmtId="179" fontId="0" fillId="3" borderId="102" xfId="0" applyNumberFormat="1" applyFill="1" applyBorder="1" applyProtection="1">
      <alignment vertical="center"/>
      <protection hidden="1"/>
    </xf>
    <xf numFmtId="179" fontId="0" fillId="3" borderId="127" xfId="0" applyNumberFormat="1" applyFill="1" applyBorder="1" applyProtection="1">
      <alignment vertical="center"/>
      <protection hidden="1"/>
    </xf>
    <xf numFmtId="179" fontId="0" fillId="3" borderId="123" xfId="0" applyNumberFormat="1" applyFill="1" applyBorder="1" applyProtection="1">
      <alignment vertical="center"/>
      <protection hidden="1"/>
    </xf>
    <xf numFmtId="191" fontId="0" fillId="3" borderId="102" xfId="0" applyNumberFormat="1" applyFill="1" applyBorder="1" applyProtection="1">
      <alignment vertical="center"/>
      <protection hidden="1"/>
    </xf>
    <xf numFmtId="191" fontId="0" fillId="3" borderId="127" xfId="0" applyNumberFormat="1" applyFill="1" applyBorder="1" applyProtection="1">
      <alignment vertical="center"/>
      <protection hidden="1"/>
    </xf>
    <xf numFmtId="191" fontId="0" fillId="3" borderId="123" xfId="0" applyNumberFormat="1" applyFill="1" applyBorder="1" applyProtection="1">
      <alignment vertical="center"/>
      <protection hidden="1"/>
    </xf>
    <xf numFmtId="179" fontId="0" fillId="3" borderId="102" xfId="0" applyNumberFormat="1" applyFill="1" applyBorder="1" applyAlignment="1" applyProtection="1">
      <alignment horizontal="center" vertical="center"/>
      <protection hidden="1"/>
    </xf>
    <xf numFmtId="179" fontId="0" fillId="3" borderId="127" xfId="0" applyNumberFormat="1" applyFill="1" applyBorder="1" applyAlignment="1" applyProtection="1">
      <alignment horizontal="center" vertical="center"/>
      <protection hidden="1"/>
    </xf>
    <xf numFmtId="179" fontId="0" fillId="3" borderId="123" xfId="0" applyNumberFormat="1" applyFill="1" applyBorder="1" applyAlignment="1" applyProtection="1">
      <alignment horizontal="center" vertical="center"/>
      <protection hidden="1"/>
    </xf>
    <xf numFmtId="179" fontId="0" fillId="3" borderId="103" xfId="0" applyNumberFormat="1" applyFill="1" applyBorder="1" applyAlignment="1" applyProtection="1">
      <alignment horizontal="center" vertical="center"/>
      <protection hidden="1"/>
    </xf>
    <xf numFmtId="179" fontId="0" fillId="3" borderId="128" xfId="0" applyNumberFormat="1" applyFill="1" applyBorder="1" applyAlignment="1" applyProtection="1">
      <alignment horizontal="center" vertical="center"/>
      <protection hidden="1"/>
    </xf>
    <xf numFmtId="179" fontId="0" fillId="3" borderId="85" xfId="0" applyNumberFormat="1" applyFill="1" applyBorder="1" applyProtection="1">
      <alignment vertical="center"/>
      <protection hidden="1"/>
    </xf>
    <xf numFmtId="191" fontId="0" fillId="3" borderId="103" xfId="0" applyNumberFormat="1" applyFill="1" applyBorder="1" applyAlignment="1" applyProtection="1">
      <alignment horizontal="center" vertical="center"/>
      <protection hidden="1"/>
    </xf>
    <xf numFmtId="191" fontId="0" fillId="3" borderId="128" xfId="0" applyNumberFormat="1" applyFill="1" applyBorder="1" applyAlignment="1" applyProtection="1">
      <alignment horizontal="center" vertical="center"/>
      <protection hidden="1"/>
    </xf>
    <xf numFmtId="191" fontId="0" fillId="3" borderId="85" xfId="0" applyNumberFormat="1" applyFill="1" applyBorder="1" applyProtection="1">
      <alignment vertical="center"/>
      <protection hidden="1"/>
    </xf>
    <xf numFmtId="0" fontId="5" fillId="3" borderId="0" xfId="0" applyFont="1" applyFill="1" applyProtection="1">
      <alignment vertical="center"/>
      <protection hidden="1"/>
    </xf>
    <xf numFmtId="0" fontId="13" fillId="3" borderId="0" xfId="0" applyFont="1" applyFill="1">
      <alignment vertical="center"/>
    </xf>
    <xf numFmtId="0" fontId="4" fillId="2" borderId="60" xfId="0" applyFont="1" applyFill="1" applyBorder="1">
      <alignment vertical="center"/>
    </xf>
    <xf numFmtId="0" fontId="4" fillId="2" borderId="60" xfId="0" applyFont="1" applyFill="1" applyBorder="1" applyAlignment="1">
      <alignment horizontal="left" vertical="center"/>
    </xf>
    <xf numFmtId="0" fontId="14" fillId="3" borderId="0" xfId="0" applyFont="1" applyFill="1">
      <alignment vertical="center"/>
    </xf>
    <xf numFmtId="0" fontId="13" fillId="3" borderId="0" xfId="0" applyFont="1" applyFill="1" applyAlignment="1">
      <alignment horizontal="right" vertical="center"/>
    </xf>
    <xf numFmtId="0" fontId="15" fillId="3" borderId="0" xfId="0" applyFont="1" applyFill="1">
      <alignment vertical="center"/>
    </xf>
    <xf numFmtId="0" fontId="16" fillId="3" borderId="0" xfId="0" applyFont="1" applyFill="1">
      <alignment vertical="center"/>
    </xf>
    <xf numFmtId="0" fontId="13" fillId="2" borderId="200" xfId="0" applyFont="1" applyFill="1" applyBorder="1">
      <alignment vertical="center"/>
    </xf>
    <xf numFmtId="0" fontId="13" fillId="2" borderId="201" xfId="0" applyFont="1" applyFill="1" applyBorder="1">
      <alignment vertical="center"/>
    </xf>
    <xf numFmtId="0" fontId="13" fillId="2" borderId="202" xfId="0" applyFont="1" applyFill="1" applyBorder="1" applyAlignment="1">
      <alignment horizontal="center" vertical="center"/>
    </xf>
    <xf numFmtId="0" fontId="13" fillId="2" borderId="203" xfId="0" applyFont="1" applyFill="1" applyBorder="1" applyAlignment="1">
      <alignment horizontal="center" vertical="center"/>
    </xf>
    <xf numFmtId="202" fontId="4" fillId="3" borderId="58" xfId="0" applyNumberFormat="1" applyFont="1" applyFill="1" applyBorder="1">
      <alignment vertical="center"/>
    </xf>
    <xf numFmtId="185" fontId="4" fillId="3" borderId="18" xfId="0" applyNumberFormat="1" applyFont="1" applyFill="1" applyBorder="1">
      <alignment vertical="center"/>
    </xf>
    <xf numFmtId="185" fontId="4" fillId="3" borderId="13" xfId="0" applyNumberFormat="1" applyFont="1" applyFill="1" applyBorder="1" applyAlignment="1">
      <alignment horizontal="right" vertical="center" wrapText="1"/>
    </xf>
    <xf numFmtId="202" fontId="4" fillId="3" borderId="59" xfId="0" applyNumberFormat="1" applyFont="1" applyFill="1" applyBorder="1">
      <alignment vertical="center"/>
    </xf>
    <xf numFmtId="185" fontId="4" fillId="3" borderId="204" xfId="0" applyNumberFormat="1" applyFont="1" applyFill="1" applyBorder="1">
      <alignment vertical="center"/>
    </xf>
    <xf numFmtId="185" fontId="4" fillId="3" borderId="205" xfId="0" applyNumberFormat="1" applyFont="1" applyFill="1" applyBorder="1" applyAlignment="1">
      <alignment horizontal="right" vertical="center" wrapText="1"/>
    </xf>
    <xf numFmtId="0" fontId="7" fillId="3" borderId="0" xfId="4" applyFill="1">
      <alignment vertical="center"/>
    </xf>
    <xf numFmtId="185" fontId="13" fillId="3" borderId="0" xfId="0" applyNumberFormat="1" applyFont="1" applyFill="1">
      <alignment vertical="center"/>
    </xf>
    <xf numFmtId="185" fontId="13" fillId="3" borderId="0" xfId="0" applyNumberFormat="1" applyFont="1" applyFill="1" applyAlignment="1">
      <alignment horizontal="right" vertical="center"/>
    </xf>
    <xf numFmtId="0" fontId="6" fillId="2" borderId="206" xfId="0" applyFont="1" applyFill="1" applyBorder="1">
      <alignment vertical="center"/>
    </xf>
    <xf numFmtId="191" fontId="10" fillId="4" borderId="39" xfId="0" applyNumberFormat="1" applyFont="1" applyFill="1" applyBorder="1" applyProtection="1">
      <alignment vertical="center"/>
      <protection locked="0"/>
    </xf>
    <xf numFmtId="191" fontId="10" fillId="4" borderId="40" xfId="0" applyNumberFormat="1" applyFont="1" applyFill="1" applyBorder="1" applyProtection="1">
      <alignment vertical="center"/>
      <protection locked="0"/>
    </xf>
    <xf numFmtId="191" fontId="10" fillId="4" borderId="41" xfId="0" applyNumberFormat="1" applyFont="1" applyFill="1" applyBorder="1" applyProtection="1">
      <alignment vertical="center"/>
      <protection locked="0"/>
    </xf>
    <xf numFmtId="0" fontId="6" fillId="2" borderId="38" xfId="0" applyFont="1" applyFill="1" applyBorder="1" applyAlignment="1">
      <alignment vertical="center" shrinkToFit="1"/>
    </xf>
    <xf numFmtId="0" fontId="4" fillId="3" borderId="207" xfId="0" applyFont="1" applyFill="1" applyBorder="1">
      <alignment vertical="center"/>
    </xf>
    <xf numFmtId="202" fontId="4" fillId="3" borderId="207" xfId="0" applyNumberFormat="1" applyFont="1" applyFill="1" applyBorder="1">
      <alignment vertical="center"/>
    </xf>
    <xf numFmtId="185" fontId="4" fillId="3" borderId="17" xfId="0" applyNumberFormat="1" applyFont="1" applyFill="1" applyBorder="1">
      <alignment vertical="center"/>
    </xf>
    <xf numFmtId="185" fontId="4" fillId="3" borderId="171" xfId="0" applyNumberFormat="1" applyFont="1" applyFill="1" applyBorder="1" applyAlignment="1">
      <alignment horizontal="right" vertical="center" wrapText="1"/>
    </xf>
    <xf numFmtId="202" fontId="4" fillId="3" borderId="207" xfId="0" applyNumberFormat="1" applyFont="1" applyFill="1" applyBorder="1" applyAlignment="1">
      <alignment horizontal="right" vertical="center"/>
    </xf>
    <xf numFmtId="0" fontId="4" fillId="3" borderId="210" xfId="0" applyFont="1" applyFill="1" applyBorder="1">
      <alignment vertical="center"/>
    </xf>
    <xf numFmtId="202" fontId="4" fillId="3" borderId="210" xfId="0" applyNumberFormat="1" applyFont="1" applyFill="1" applyBorder="1">
      <alignment vertical="center"/>
    </xf>
    <xf numFmtId="185" fontId="4" fillId="3" borderId="189" xfId="0" applyNumberFormat="1" applyFont="1" applyFill="1" applyBorder="1">
      <alignment vertical="center"/>
    </xf>
    <xf numFmtId="185" fontId="4" fillId="3" borderId="211" xfId="0" applyNumberFormat="1" applyFont="1" applyFill="1" applyBorder="1" applyAlignment="1">
      <alignment horizontal="right" vertical="center" wrapText="1"/>
    </xf>
    <xf numFmtId="0" fontId="4" fillId="3" borderId="209" xfId="0" applyFont="1" applyFill="1" applyBorder="1">
      <alignment vertical="center"/>
    </xf>
    <xf numFmtId="202" fontId="4" fillId="3" borderId="209" xfId="0" applyNumberFormat="1" applyFont="1" applyFill="1" applyBorder="1" applyAlignment="1">
      <alignment horizontal="right" vertical="center"/>
    </xf>
    <xf numFmtId="185" fontId="4" fillId="3" borderId="197" xfId="0" applyNumberFormat="1" applyFont="1" applyFill="1" applyBorder="1">
      <alignment vertical="center"/>
    </xf>
    <xf numFmtId="185" fontId="4" fillId="3" borderId="196" xfId="0" applyNumberFormat="1" applyFont="1" applyFill="1" applyBorder="1" applyAlignment="1">
      <alignment horizontal="right" vertical="center" wrapText="1"/>
    </xf>
    <xf numFmtId="0" fontId="6" fillId="2" borderId="107" xfId="0" applyFont="1" applyFill="1" applyBorder="1">
      <alignment vertical="center"/>
    </xf>
    <xf numFmtId="0" fontId="6" fillId="2" borderId="108" xfId="0" applyFont="1" applyFill="1" applyBorder="1">
      <alignment vertical="center"/>
    </xf>
    <xf numFmtId="0" fontId="6" fillId="2" borderId="92" xfId="0" applyFont="1" applyFill="1" applyBorder="1">
      <alignment vertical="center"/>
    </xf>
    <xf numFmtId="0" fontId="6" fillId="2" borderId="93" xfId="0" applyFont="1" applyFill="1" applyBorder="1">
      <alignment vertical="center"/>
    </xf>
    <xf numFmtId="0" fontId="6" fillId="2" borderId="106" xfId="0" applyFont="1" applyFill="1" applyBorder="1">
      <alignment vertical="center"/>
    </xf>
    <xf numFmtId="0" fontId="6" fillId="2" borderId="84" xfId="0" applyFont="1" applyFill="1" applyBorder="1">
      <alignment vertical="center"/>
    </xf>
    <xf numFmtId="0" fontId="6" fillId="2" borderId="77" xfId="0" applyFont="1" applyFill="1" applyBorder="1">
      <alignment vertical="center"/>
    </xf>
    <xf numFmtId="0" fontId="6" fillId="2" borderId="61" xfId="0" applyFont="1" applyFill="1" applyBorder="1">
      <alignment vertical="center"/>
    </xf>
    <xf numFmtId="0" fontId="6" fillId="2" borderId="34" xfId="0" applyFont="1" applyFill="1" applyBorder="1" applyAlignment="1">
      <alignment horizontal="left" vertical="center"/>
    </xf>
    <xf numFmtId="0" fontId="6" fillId="2" borderId="64" xfId="0" applyFont="1" applyFill="1" applyBorder="1" applyAlignment="1">
      <alignment horizontal="left" vertical="center"/>
    </xf>
    <xf numFmtId="0" fontId="6" fillId="2" borderId="79" xfId="0" applyFont="1" applyFill="1" applyBorder="1" applyAlignment="1">
      <alignment horizontal="left" vertical="center" wrapText="1"/>
    </xf>
    <xf numFmtId="0" fontId="6" fillId="2" borderId="38" xfId="0" applyFont="1" applyFill="1" applyBorder="1" applyAlignment="1">
      <alignment horizontal="left" vertical="center"/>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86" xfId="0" applyFont="1" applyFill="1" applyBorder="1" applyAlignment="1">
      <alignment horizontal="center" vertical="center"/>
    </xf>
    <xf numFmtId="0" fontId="6" fillId="2" borderId="87"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65"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67"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49" xfId="0" applyFont="1" applyFill="1" applyBorder="1" applyAlignment="1">
      <alignment horizontal="center" vertical="center"/>
    </xf>
    <xf numFmtId="0" fontId="6" fillId="4" borderId="106" xfId="0" applyFont="1" applyFill="1" applyBorder="1" applyAlignment="1" applyProtection="1">
      <alignment horizontal="center" vertical="center"/>
      <protection locked="0"/>
    </xf>
    <xf numFmtId="0" fontId="6" fillId="4" borderId="22" xfId="0" applyFont="1" applyFill="1" applyBorder="1" applyAlignment="1" applyProtection="1">
      <alignment horizontal="center" vertical="center"/>
      <protection locked="0"/>
    </xf>
    <xf numFmtId="0" fontId="6" fillId="4" borderId="23" xfId="0" applyFont="1" applyFill="1" applyBorder="1" applyAlignment="1" applyProtection="1">
      <alignment horizontal="center" vertical="center"/>
      <protection locked="0"/>
    </xf>
    <xf numFmtId="0" fontId="6" fillId="4" borderId="185" xfId="0" applyFont="1" applyFill="1" applyBorder="1" applyAlignment="1" applyProtection="1">
      <alignment horizontal="center" vertical="center"/>
      <protection locked="0"/>
    </xf>
    <xf numFmtId="0" fontId="6" fillId="4" borderId="84" xfId="0" applyFont="1" applyFill="1" applyBorder="1" applyAlignment="1" applyProtection="1">
      <alignment horizontal="center" vertical="center"/>
      <protection locked="0"/>
    </xf>
    <xf numFmtId="0" fontId="6" fillId="2" borderId="111" xfId="0" applyFont="1" applyFill="1" applyBorder="1" applyAlignment="1">
      <alignment horizontal="center" vertical="center"/>
    </xf>
    <xf numFmtId="0" fontId="6" fillId="2" borderId="109" xfId="0" applyFont="1" applyFill="1" applyBorder="1" applyAlignment="1">
      <alignment horizontal="center" vertical="center"/>
    </xf>
    <xf numFmtId="0" fontId="6" fillId="2" borderId="110" xfId="0" applyFont="1" applyFill="1" applyBorder="1" applyAlignment="1">
      <alignment horizontal="center" vertical="center"/>
    </xf>
    <xf numFmtId="0" fontId="6" fillId="2" borderId="112" xfId="0" applyFont="1" applyFill="1" applyBorder="1" applyAlignment="1">
      <alignment horizontal="center" vertical="center"/>
    </xf>
    <xf numFmtId="179" fontId="6" fillId="4" borderId="114" xfId="0" applyNumberFormat="1" applyFont="1" applyFill="1" applyBorder="1" applyProtection="1">
      <alignment vertical="center"/>
      <protection locked="0"/>
    </xf>
    <xf numFmtId="179" fontId="6" fillId="4" borderId="115" xfId="0" applyNumberFormat="1" applyFont="1" applyFill="1" applyBorder="1" applyProtection="1">
      <alignment vertical="center"/>
      <protection locked="0"/>
    </xf>
    <xf numFmtId="179" fontId="6" fillId="4" borderId="116" xfId="0" applyNumberFormat="1" applyFont="1" applyFill="1" applyBorder="1" applyProtection="1">
      <alignment vertical="center"/>
      <protection locked="0"/>
    </xf>
    <xf numFmtId="179" fontId="6" fillId="4" borderId="117" xfId="0" applyNumberFormat="1" applyFont="1" applyFill="1" applyBorder="1" applyProtection="1">
      <alignment vertical="center"/>
      <protection locked="0"/>
    </xf>
    <xf numFmtId="179" fontId="6" fillId="4" borderId="120" xfId="0" applyNumberFormat="1" applyFont="1" applyFill="1" applyBorder="1" applyProtection="1">
      <alignment vertical="center"/>
      <protection locked="0"/>
    </xf>
    <xf numFmtId="179" fontId="6" fillId="4" borderId="118" xfId="0" applyNumberFormat="1" applyFont="1" applyFill="1" applyBorder="1" applyProtection="1">
      <alignment vertical="center"/>
      <protection locked="0"/>
    </xf>
    <xf numFmtId="0" fontId="6" fillId="4" borderId="139" xfId="0" applyFont="1" applyFill="1" applyBorder="1" applyProtection="1">
      <alignment vertical="center"/>
      <protection locked="0"/>
    </xf>
    <xf numFmtId="0" fontId="6" fillId="4" borderId="23" xfId="0" applyFont="1" applyFill="1" applyBorder="1" applyProtection="1">
      <alignment vertical="center"/>
      <protection locked="0"/>
    </xf>
    <xf numFmtId="0" fontId="6" fillId="4" borderId="120" xfId="0" applyFont="1" applyFill="1" applyBorder="1" applyProtection="1">
      <alignment vertical="center"/>
      <protection locked="0"/>
    </xf>
    <xf numFmtId="0" fontId="6" fillId="4" borderId="118" xfId="0" applyFont="1" applyFill="1" applyBorder="1" applyProtection="1">
      <alignment vertical="center"/>
      <protection locked="0"/>
    </xf>
    <xf numFmtId="0" fontId="6" fillId="4" borderId="119" xfId="0" applyFont="1" applyFill="1" applyBorder="1" applyProtection="1">
      <alignment vertical="center"/>
      <protection locked="0"/>
    </xf>
    <xf numFmtId="0" fontId="6" fillId="4" borderId="121" xfId="0" applyFont="1" applyFill="1" applyBorder="1" applyProtection="1">
      <alignment vertical="center"/>
      <protection locked="0"/>
    </xf>
    <xf numFmtId="191" fontId="6" fillId="3" borderId="38" xfId="0" applyNumberFormat="1" applyFont="1" applyFill="1" applyBorder="1" applyAlignment="1" applyProtection="1">
      <alignment horizontal="right" vertical="center"/>
      <protection hidden="1"/>
    </xf>
    <xf numFmtId="191" fontId="6" fillId="3" borderId="99" xfId="0" applyNumberFormat="1" applyFont="1" applyFill="1" applyBorder="1" applyAlignment="1" applyProtection="1">
      <alignment horizontal="right" vertical="center"/>
      <protection hidden="1"/>
    </xf>
    <xf numFmtId="191" fontId="6" fillId="3" borderId="43" xfId="0" applyNumberFormat="1" applyFont="1" applyFill="1" applyBorder="1" applyAlignment="1" applyProtection="1">
      <alignment horizontal="right" vertical="center"/>
      <protection hidden="1"/>
    </xf>
    <xf numFmtId="184" fontId="6" fillId="3" borderId="48" xfId="0" applyNumberFormat="1" applyFont="1" applyFill="1" applyBorder="1" applyAlignment="1">
      <alignment horizontal="right" vertical="center"/>
    </xf>
    <xf numFmtId="184" fontId="6" fillId="3" borderId="73" xfId="0" applyNumberFormat="1" applyFont="1" applyFill="1" applyBorder="1" applyAlignment="1">
      <alignment horizontal="right" vertical="center"/>
    </xf>
    <xf numFmtId="0" fontId="6" fillId="2" borderId="94" xfId="0" applyFont="1" applyFill="1" applyBorder="1" applyAlignment="1">
      <alignment horizontal="center" vertical="center"/>
    </xf>
    <xf numFmtId="0" fontId="6" fillId="2" borderId="95" xfId="0" applyFont="1" applyFill="1" applyBorder="1" applyAlignment="1">
      <alignment horizontal="center" vertical="center"/>
    </xf>
    <xf numFmtId="0" fontId="6" fillId="2" borderId="54" xfId="0" applyFont="1" applyFill="1" applyBorder="1" applyAlignment="1">
      <alignment horizontal="center" vertical="center"/>
    </xf>
    <xf numFmtId="191" fontId="6" fillId="3" borderId="96" xfId="0" applyNumberFormat="1" applyFont="1" applyFill="1" applyBorder="1" applyAlignment="1" applyProtection="1">
      <alignment horizontal="right" vertical="center"/>
      <protection hidden="1"/>
    </xf>
    <xf numFmtId="191" fontId="6" fillId="3" borderId="97" xfId="0" applyNumberFormat="1" applyFont="1" applyFill="1" applyBorder="1" applyAlignment="1" applyProtection="1">
      <alignment horizontal="right" vertical="center"/>
      <protection hidden="1"/>
    </xf>
    <xf numFmtId="191" fontId="6" fillId="3" borderId="98" xfId="0" applyNumberFormat="1" applyFont="1" applyFill="1" applyBorder="1" applyAlignment="1" applyProtection="1">
      <alignment horizontal="right" vertical="center"/>
      <protection hidden="1"/>
    </xf>
    <xf numFmtId="179" fontId="6" fillId="5" borderId="138" xfId="0" applyNumberFormat="1" applyFont="1" applyFill="1" applyBorder="1" applyAlignment="1">
      <alignment horizontal="center" vertical="center"/>
    </xf>
    <xf numFmtId="179" fontId="6" fillId="5" borderId="137" xfId="0" applyNumberFormat="1" applyFont="1" applyFill="1" applyBorder="1" applyAlignment="1">
      <alignment horizontal="center" vertical="center"/>
    </xf>
    <xf numFmtId="179" fontId="6" fillId="5" borderId="128" xfId="0" applyNumberFormat="1" applyFont="1" applyFill="1" applyBorder="1" applyAlignment="1">
      <alignment horizontal="center" vertical="center"/>
    </xf>
    <xf numFmtId="179" fontId="6" fillId="5" borderId="85" xfId="0" applyNumberFormat="1" applyFont="1" applyFill="1" applyBorder="1" applyAlignment="1">
      <alignment horizontal="center" vertical="center"/>
    </xf>
    <xf numFmtId="179" fontId="6" fillId="5" borderId="133" xfId="0" applyNumberFormat="1" applyFont="1" applyFill="1" applyBorder="1" applyAlignment="1">
      <alignment horizontal="center" vertical="center"/>
    </xf>
    <xf numFmtId="179" fontId="6" fillId="5" borderId="134" xfId="0" applyNumberFormat="1" applyFont="1" applyFill="1" applyBorder="1" applyAlignment="1">
      <alignment horizontal="center" vertical="center"/>
    </xf>
    <xf numFmtId="179" fontId="6" fillId="5" borderId="208" xfId="0" applyNumberFormat="1" applyFont="1" applyFill="1" applyBorder="1" applyAlignment="1">
      <alignment horizontal="center" vertical="center"/>
    </xf>
    <xf numFmtId="179" fontId="6" fillId="5" borderId="132" xfId="0" applyNumberFormat="1" applyFont="1" applyFill="1" applyBorder="1" applyAlignment="1">
      <alignment horizontal="center" vertical="center"/>
    </xf>
    <xf numFmtId="179" fontId="6" fillId="5" borderId="135" xfId="0" applyNumberFormat="1" applyFont="1" applyFill="1" applyBorder="1" applyAlignment="1">
      <alignment horizontal="center" vertical="center"/>
    </xf>
    <xf numFmtId="179" fontId="6" fillId="5" borderId="131" xfId="0" applyNumberFormat="1" applyFont="1" applyFill="1" applyBorder="1" applyAlignment="1">
      <alignment horizontal="center" vertical="center"/>
    </xf>
    <xf numFmtId="179" fontId="6" fillId="5" borderId="136" xfId="0" applyNumberFormat="1" applyFont="1" applyFill="1" applyBorder="1" applyAlignment="1">
      <alignment horizontal="center" vertical="center"/>
    </xf>
    <xf numFmtId="0" fontId="13" fillId="2" borderId="70" xfId="0" applyFont="1" applyFill="1" applyBorder="1" applyAlignment="1">
      <alignment horizontal="center" vertical="center"/>
    </xf>
    <xf numFmtId="0" fontId="13" fillId="2" borderId="71" xfId="0" applyFont="1" applyFill="1" applyBorder="1" applyAlignment="1">
      <alignment horizontal="center" vertical="center"/>
    </xf>
    <xf numFmtId="0" fontId="6" fillId="4" borderId="186" xfId="0" applyFont="1" applyFill="1" applyBorder="1" applyAlignment="1" applyProtection="1">
      <alignment horizontal="center" vertical="center"/>
      <protection locked="0"/>
    </xf>
    <xf numFmtId="0" fontId="6" fillId="4" borderId="113" xfId="0" applyFont="1" applyFill="1" applyBorder="1" applyAlignment="1" applyProtection="1">
      <alignment horizontal="center" vertical="center"/>
      <protection locked="0"/>
    </xf>
    <xf numFmtId="0" fontId="6" fillId="4" borderId="123" xfId="0" applyFont="1" applyFill="1" applyBorder="1" applyAlignment="1" applyProtection="1">
      <alignment horizontal="center" vertical="center"/>
      <protection locked="0"/>
    </xf>
    <xf numFmtId="0" fontId="6" fillId="4" borderId="140" xfId="0" applyFont="1" applyFill="1" applyBorder="1" applyAlignment="1" applyProtection="1">
      <alignment horizontal="center" vertical="center"/>
      <protection locked="0"/>
    </xf>
    <xf numFmtId="0" fontId="6" fillId="4" borderId="127" xfId="0" applyFont="1" applyFill="1" applyBorder="1" applyAlignment="1" applyProtection="1">
      <alignment horizontal="center" vertical="center"/>
      <protection locked="0"/>
    </xf>
    <xf numFmtId="179" fontId="6" fillId="4" borderId="195" xfId="0" applyNumberFormat="1" applyFont="1" applyFill="1" applyBorder="1" applyProtection="1">
      <alignment vertical="center"/>
      <protection locked="0"/>
    </xf>
    <xf numFmtId="179" fontId="6" fillId="4" borderId="198" xfId="0" applyNumberFormat="1" applyFont="1" applyFill="1" applyBorder="1" applyProtection="1">
      <alignment vertical="center"/>
      <protection locked="0"/>
    </xf>
    <xf numFmtId="176" fontId="6" fillId="4" borderId="103" xfId="0" applyNumberFormat="1" applyFont="1" applyFill="1" applyBorder="1" applyProtection="1">
      <alignment vertical="center"/>
      <protection locked="0"/>
    </xf>
    <xf numFmtId="176" fontId="6" fillId="4" borderId="40" xfId="0" applyNumberFormat="1" applyFont="1" applyFill="1" applyBorder="1" applyProtection="1">
      <alignment vertical="center"/>
      <protection locked="0"/>
    </xf>
    <xf numFmtId="176" fontId="6" fillId="4" borderId="130" xfId="0" applyNumberFormat="1" applyFont="1" applyFill="1" applyBorder="1" applyProtection="1">
      <alignment vertical="center"/>
      <protection locked="0"/>
    </xf>
    <xf numFmtId="176" fontId="6" fillId="4" borderId="39" xfId="0" applyNumberFormat="1" applyFont="1" applyFill="1" applyBorder="1" applyProtection="1">
      <alignment vertical="center"/>
      <protection locked="0"/>
    </xf>
    <xf numFmtId="176" fontId="6" fillId="4" borderId="41" xfId="0" applyNumberFormat="1" applyFont="1" applyFill="1" applyBorder="1" applyProtection="1">
      <alignment vertical="center"/>
      <protection locked="0"/>
    </xf>
    <xf numFmtId="179" fontId="6" fillId="4" borderId="193" xfId="0" applyNumberFormat="1" applyFont="1" applyFill="1" applyBorder="1" applyProtection="1">
      <alignment vertical="center"/>
      <protection locked="0"/>
    </xf>
    <xf numFmtId="179" fontId="6" fillId="4" borderId="196" xfId="0" applyNumberFormat="1" applyFont="1" applyFill="1" applyBorder="1" applyProtection="1">
      <alignment vertical="center"/>
      <protection locked="0"/>
    </xf>
    <xf numFmtId="179" fontId="6" fillId="4" borderId="197" xfId="0" applyNumberFormat="1" applyFont="1" applyFill="1" applyBorder="1" applyProtection="1">
      <alignment vertical="center"/>
      <protection locked="0"/>
    </xf>
    <xf numFmtId="0" fontId="6" fillId="4" borderId="188" xfId="0" applyFont="1" applyFill="1" applyBorder="1" applyProtection="1">
      <alignment vertical="center"/>
      <protection locked="0"/>
    </xf>
    <xf numFmtId="0" fontId="6" fillId="4" borderId="189" xfId="0" applyFont="1" applyFill="1" applyBorder="1" applyProtection="1">
      <alignment vertical="center"/>
      <protection locked="0"/>
    </xf>
    <xf numFmtId="179" fontId="6" fillId="5" borderId="40" xfId="0" applyNumberFormat="1" applyFont="1" applyFill="1" applyBorder="1">
      <alignment vertical="center"/>
    </xf>
    <xf numFmtId="179" fontId="6" fillId="5" borderId="41" xfId="0" applyNumberFormat="1" applyFont="1" applyFill="1" applyBorder="1">
      <alignmen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2" xfId="0" applyFont="1" applyFill="1" applyBorder="1" applyAlignment="1">
      <alignment horizontal="center" vertical="center"/>
    </xf>
    <xf numFmtId="191" fontId="6" fillId="4" borderId="18" xfId="0" applyNumberFormat="1" applyFont="1" applyFill="1" applyBorder="1" applyAlignment="1" applyProtection="1">
      <alignment horizontal="right" vertical="center"/>
      <protection locked="0"/>
    </xf>
    <xf numFmtId="191" fontId="6" fillId="4" borderId="12" xfId="0" applyNumberFormat="1" applyFont="1" applyFill="1" applyBorder="1" applyAlignment="1" applyProtection="1">
      <alignment horizontal="right" vertical="center"/>
      <protection locked="0"/>
    </xf>
    <xf numFmtId="0" fontId="6" fillId="2" borderId="141" xfId="0" applyFont="1" applyFill="1" applyBorder="1" applyAlignment="1">
      <alignment horizontal="center" vertical="center"/>
    </xf>
    <xf numFmtId="0" fontId="6" fillId="2" borderId="102" xfId="0" applyFont="1" applyFill="1" applyBorder="1">
      <alignment vertical="center"/>
    </xf>
    <xf numFmtId="0" fontId="6" fillId="2" borderId="145" xfId="0" applyFont="1" applyFill="1" applyBorder="1">
      <alignment vertical="center"/>
    </xf>
    <xf numFmtId="191" fontId="6" fillId="4" borderId="37" xfId="0" applyNumberFormat="1" applyFont="1" applyFill="1" applyBorder="1" applyAlignment="1" applyProtection="1">
      <alignment horizontal="right" vertical="center"/>
      <protection locked="0"/>
    </xf>
    <xf numFmtId="179" fontId="6" fillId="5" borderId="39" xfId="0" applyNumberFormat="1" applyFont="1" applyFill="1" applyBorder="1">
      <alignment vertical="center"/>
    </xf>
    <xf numFmtId="0" fontId="6" fillId="2" borderId="36" xfId="0" applyFont="1" applyFill="1" applyBorder="1">
      <alignment vertical="center"/>
    </xf>
    <xf numFmtId="0" fontId="6" fillId="2" borderId="144" xfId="0" applyFont="1" applyFill="1" applyBorder="1">
      <alignment vertical="center"/>
    </xf>
    <xf numFmtId="0" fontId="6" fillId="4" borderId="122" xfId="0" applyFont="1" applyFill="1" applyBorder="1" applyAlignment="1" applyProtection="1">
      <alignment horizontal="center" vertical="center"/>
      <protection locked="0"/>
    </xf>
    <xf numFmtId="0" fontId="6" fillId="4" borderId="10"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locked="0"/>
    </xf>
    <xf numFmtId="0" fontId="6" fillId="4" borderId="16" xfId="0" applyFont="1" applyFill="1" applyBorder="1" applyAlignment="1" applyProtection="1">
      <alignment horizontal="center" vertical="center"/>
      <protection locked="0"/>
    </xf>
    <xf numFmtId="191" fontId="6" fillId="4" borderId="13" xfId="0" applyNumberFormat="1" applyFont="1" applyFill="1" applyBorder="1" applyAlignment="1" applyProtection="1">
      <alignment horizontal="right" vertical="center"/>
      <protection locked="0"/>
    </xf>
    <xf numFmtId="0" fontId="6" fillId="2" borderId="122" xfId="0" applyFont="1" applyFill="1" applyBorder="1">
      <alignment vertical="center"/>
    </xf>
    <xf numFmtId="0" fontId="6" fillId="2" borderId="146" xfId="0" applyFont="1" applyFill="1" applyBorder="1">
      <alignment vertical="center"/>
    </xf>
    <xf numFmtId="0" fontId="6" fillId="2" borderId="142" xfId="0" applyFont="1" applyFill="1" applyBorder="1" applyAlignment="1">
      <alignment horizontal="center" vertical="center"/>
    </xf>
    <xf numFmtId="191" fontId="6" fillId="4" borderId="102" xfId="0" applyNumberFormat="1" applyFont="1" applyFill="1" applyBorder="1" applyAlignment="1" applyProtection="1">
      <alignment horizontal="right" vertical="center"/>
      <protection locked="0"/>
    </xf>
    <xf numFmtId="179" fontId="6" fillId="4" borderId="140" xfId="0" applyNumberFormat="1" applyFont="1" applyFill="1" applyBorder="1" applyProtection="1">
      <alignment vertical="center"/>
      <protection locked="0"/>
    </xf>
    <xf numFmtId="179" fontId="6" fillId="4" borderId="113" xfId="0" applyNumberFormat="1" applyFont="1" applyFill="1" applyBorder="1" applyProtection="1">
      <alignment vertical="center"/>
      <protection locked="0"/>
    </xf>
    <xf numFmtId="179" fontId="6" fillId="4" borderId="127" xfId="0" applyNumberFormat="1" applyFont="1" applyFill="1" applyBorder="1" applyProtection="1">
      <alignment vertical="center"/>
      <protection locked="0"/>
    </xf>
    <xf numFmtId="179" fontId="6" fillId="4" borderId="186" xfId="0" applyNumberFormat="1" applyFont="1" applyFill="1" applyBorder="1" applyProtection="1">
      <alignment vertical="center"/>
      <protection locked="0"/>
    </xf>
    <xf numFmtId="0" fontId="6" fillId="2" borderId="79" xfId="0" applyFont="1" applyFill="1" applyBorder="1" applyAlignment="1">
      <alignment horizontal="left" vertical="center"/>
    </xf>
    <xf numFmtId="0" fontId="6" fillId="2" borderId="50" xfId="0" applyFont="1" applyFill="1" applyBorder="1" applyAlignment="1">
      <alignment horizontal="left" vertical="center"/>
    </xf>
    <xf numFmtId="0" fontId="6" fillId="2" borderId="2" xfId="0" applyFont="1" applyFill="1" applyBorder="1" applyAlignment="1">
      <alignment horizontal="left" vertical="center"/>
    </xf>
    <xf numFmtId="0" fontId="6" fillId="2" borderId="148" xfId="0" applyFont="1" applyFill="1" applyBorder="1" applyAlignment="1">
      <alignment horizontal="center" vertical="center"/>
    </xf>
    <xf numFmtId="0" fontId="6" fillId="2" borderId="122" xfId="0" applyFont="1" applyFill="1" applyBorder="1" applyAlignment="1">
      <alignment horizontal="center" vertical="center"/>
    </xf>
    <xf numFmtId="0" fontId="6" fillId="2" borderId="11" xfId="0" applyFont="1" applyFill="1" applyBorder="1" applyAlignment="1">
      <alignment horizontal="center" vertical="center"/>
    </xf>
    <xf numFmtId="179" fontId="6" fillId="5" borderId="103" xfId="0" applyNumberFormat="1" applyFont="1" applyFill="1" applyBorder="1">
      <alignment vertical="center"/>
    </xf>
    <xf numFmtId="179" fontId="6" fillId="5" borderId="130" xfId="0" applyNumberFormat="1" applyFont="1" applyFill="1" applyBorder="1">
      <alignment vertical="center"/>
    </xf>
    <xf numFmtId="179" fontId="6" fillId="5" borderId="99" xfId="0" applyNumberFormat="1" applyFont="1" applyFill="1" applyBorder="1">
      <alignment vertical="center"/>
    </xf>
    <xf numFmtId="179" fontId="6" fillId="5" borderId="199" xfId="0" applyNumberFormat="1" applyFont="1" applyFill="1" applyBorder="1">
      <alignment vertical="center"/>
    </xf>
    <xf numFmtId="191" fontId="6" fillId="3" borderId="153" xfId="0" applyNumberFormat="1" applyFont="1" applyFill="1" applyBorder="1" applyAlignment="1" applyProtection="1">
      <alignment horizontal="right" vertical="center"/>
      <protection hidden="1"/>
    </xf>
    <xf numFmtId="0" fontId="6" fillId="2" borderId="150" xfId="0" applyFont="1" applyFill="1" applyBorder="1" applyAlignment="1">
      <alignment horizontal="center" vertical="center"/>
    </xf>
    <xf numFmtId="0" fontId="6" fillId="2" borderId="151" xfId="0" applyFont="1" applyFill="1" applyBorder="1" applyAlignment="1">
      <alignment horizontal="center" vertical="center"/>
    </xf>
    <xf numFmtId="191" fontId="6" fillId="3" borderId="152" xfId="0" applyNumberFormat="1" applyFont="1" applyFill="1" applyBorder="1" applyAlignment="1" applyProtection="1">
      <alignment horizontal="right" vertical="center"/>
      <protection hidden="1"/>
    </xf>
    <xf numFmtId="179" fontId="6" fillId="5" borderId="153" xfId="0" applyNumberFormat="1" applyFont="1" applyFill="1" applyBorder="1">
      <alignment vertical="center"/>
    </xf>
    <xf numFmtId="0" fontId="6" fillId="4" borderId="62" xfId="0" applyFont="1" applyFill="1" applyBorder="1" applyAlignment="1" applyProtection="1">
      <alignment horizontal="center" vertical="center"/>
      <protection locked="0"/>
    </xf>
    <xf numFmtId="179" fontId="6" fillId="4" borderId="123" xfId="0" applyNumberFormat="1" applyFont="1" applyFill="1" applyBorder="1" applyProtection="1">
      <alignment vertical="center"/>
      <protection locked="0"/>
    </xf>
    <xf numFmtId="179" fontId="6" fillId="4" borderId="146" xfId="0" applyNumberFormat="1" applyFont="1" applyFill="1" applyBorder="1" applyAlignment="1" applyProtection="1">
      <alignment horizontal="center" vertical="center"/>
      <protection locked="0"/>
    </xf>
    <xf numFmtId="179" fontId="6" fillId="4" borderId="108" xfId="0" applyNumberFormat="1" applyFont="1" applyFill="1" applyBorder="1" applyAlignment="1" applyProtection="1">
      <alignment horizontal="center" vertical="center"/>
      <protection locked="0"/>
    </xf>
    <xf numFmtId="0" fontId="6" fillId="4" borderId="190" xfId="0" applyFont="1" applyFill="1" applyBorder="1" applyProtection="1">
      <alignment vertical="center"/>
      <protection locked="0"/>
    </xf>
    <xf numFmtId="0" fontId="6" fillId="4" borderId="192" xfId="0" applyFont="1" applyFill="1" applyBorder="1" applyProtection="1">
      <alignment vertical="center"/>
      <protection locked="0"/>
    </xf>
    <xf numFmtId="179" fontId="6" fillId="5" borderId="43" xfId="0" applyNumberFormat="1" applyFont="1" applyFill="1" applyBorder="1">
      <alignment vertical="center"/>
    </xf>
    <xf numFmtId="179" fontId="6" fillId="4" borderId="107" xfId="0" applyNumberFormat="1" applyFont="1" applyFill="1" applyBorder="1" applyAlignment="1" applyProtection="1">
      <alignment horizontal="center" vertical="center"/>
      <protection locked="0"/>
    </xf>
    <xf numFmtId="179" fontId="6" fillId="4" borderId="16" xfId="0" applyNumberFormat="1" applyFont="1" applyFill="1" applyBorder="1" applyAlignment="1" applyProtection="1">
      <alignment horizontal="center" vertical="center"/>
      <protection locked="0"/>
    </xf>
    <xf numFmtId="0" fontId="6" fillId="4" borderId="187" xfId="0" applyFont="1" applyFill="1" applyBorder="1" applyProtection="1">
      <alignment vertical="center"/>
      <protection locked="0"/>
    </xf>
    <xf numFmtId="179" fontId="6" fillId="4" borderId="71" xfId="0" applyNumberFormat="1" applyFont="1" applyFill="1" applyBorder="1" applyAlignment="1" applyProtection="1">
      <alignment horizontal="center" vertical="center"/>
      <protection locked="0"/>
    </xf>
    <xf numFmtId="0" fontId="6" fillId="4" borderId="191" xfId="0" applyFont="1" applyFill="1" applyBorder="1" applyProtection="1">
      <alignment vertical="center"/>
      <protection locked="0"/>
    </xf>
    <xf numFmtId="179" fontId="6" fillId="4" borderId="70" xfId="0" applyNumberFormat="1" applyFont="1" applyFill="1" applyBorder="1" applyAlignment="1" applyProtection="1">
      <alignment horizontal="center" vertical="center"/>
      <protection locked="0"/>
    </xf>
    <xf numFmtId="38" fontId="6" fillId="4" borderId="146" xfId="3" applyFont="1" applyFill="1" applyBorder="1" applyAlignment="1" applyProtection="1">
      <alignment horizontal="center" vertical="center"/>
      <protection locked="0"/>
    </xf>
    <xf numFmtId="38" fontId="6" fillId="4" borderId="71" xfId="3" applyFont="1" applyFill="1" applyBorder="1" applyAlignment="1" applyProtection="1">
      <alignment horizontal="center" vertical="center"/>
      <protection locked="0"/>
    </xf>
    <xf numFmtId="179" fontId="6" fillId="5" borderId="38" xfId="0" applyNumberFormat="1" applyFont="1" applyFill="1" applyBorder="1">
      <alignment vertical="center"/>
    </xf>
    <xf numFmtId="0" fontId="6" fillId="2" borderId="56" xfId="0" applyFont="1" applyFill="1" applyBorder="1" applyAlignment="1">
      <alignment horizontal="left" vertical="center"/>
    </xf>
    <xf numFmtId="0" fontId="6" fillId="2" borderId="0" xfId="0" applyFont="1" applyFill="1" applyAlignment="1">
      <alignment horizontal="left" vertical="center"/>
    </xf>
    <xf numFmtId="0" fontId="6" fillId="2" borderId="140" xfId="0" applyFont="1" applyFill="1" applyBorder="1">
      <alignment vertical="center"/>
    </xf>
    <xf numFmtId="0" fontId="6" fillId="2" borderId="113" xfId="0" applyFont="1" applyFill="1" applyBorder="1">
      <alignment vertical="center"/>
    </xf>
    <xf numFmtId="179" fontId="6" fillId="4" borderId="40" xfId="0" applyNumberFormat="1" applyFont="1" applyFill="1" applyBorder="1" applyProtection="1">
      <alignment vertical="center"/>
      <protection locked="0"/>
    </xf>
    <xf numFmtId="179" fontId="6" fillId="4" borderId="41" xfId="0" applyNumberFormat="1" applyFont="1" applyFill="1" applyBorder="1" applyProtection="1">
      <alignment vertical="center"/>
      <protection locked="0"/>
    </xf>
    <xf numFmtId="191" fontId="6" fillId="3" borderId="39" xfId="0" applyNumberFormat="1" applyFont="1" applyFill="1" applyBorder="1" applyAlignment="1" applyProtection="1">
      <alignment horizontal="right" vertical="center"/>
      <protection hidden="1"/>
    </xf>
    <xf numFmtId="191" fontId="6" fillId="3" borderId="40" xfId="0" applyNumberFormat="1" applyFont="1" applyFill="1" applyBorder="1" applyAlignment="1" applyProtection="1">
      <alignment horizontal="right" vertical="center"/>
      <protection hidden="1"/>
    </xf>
    <xf numFmtId="191" fontId="6" fillId="3" borderId="41" xfId="0" applyNumberFormat="1" applyFont="1" applyFill="1" applyBorder="1" applyAlignment="1" applyProtection="1">
      <alignment horizontal="right" vertical="center"/>
      <protection hidden="1"/>
    </xf>
    <xf numFmtId="191" fontId="6" fillId="3" borderId="17" xfId="0" applyNumberFormat="1" applyFont="1" applyFill="1" applyBorder="1" applyAlignment="1" applyProtection="1">
      <alignment horizontal="right" vertical="center"/>
      <protection hidden="1"/>
    </xf>
    <xf numFmtId="191" fontId="6" fillId="3" borderId="15" xfId="0" applyNumberFormat="1" applyFont="1" applyFill="1" applyBorder="1" applyAlignment="1" applyProtection="1">
      <alignment horizontal="right" vertical="center"/>
      <protection hidden="1"/>
    </xf>
    <xf numFmtId="191" fontId="6" fillId="3" borderId="35" xfId="0" applyNumberFormat="1" applyFont="1" applyFill="1" applyBorder="1" applyAlignment="1" applyProtection="1">
      <alignment horizontal="right" vertical="center"/>
      <protection hidden="1"/>
    </xf>
    <xf numFmtId="179" fontId="6" fillId="4" borderId="103" xfId="0" applyNumberFormat="1" applyFont="1" applyFill="1" applyBorder="1" applyProtection="1">
      <alignment vertical="center"/>
      <protection locked="0"/>
    </xf>
    <xf numFmtId="179" fontId="6" fillId="4" borderId="130" xfId="0" applyNumberFormat="1" applyFont="1" applyFill="1" applyBorder="1" applyProtection="1">
      <alignment vertical="center"/>
      <protection locked="0"/>
    </xf>
    <xf numFmtId="179" fontId="6" fillId="4" borderId="39" xfId="0" applyNumberFormat="1" applyFont="1" applyFill="1" applyBorder="1" applyProtection="1">
      <alignment vertical="center"/>
      <protection locked="0"/>
    </xf>
    <xf numFmtId="179" fontId="6" fillId="4" borderId="12" xfId="0" applyNumberFormat="1" applyFont="1" applyFill="1" applyBorder="1" applyProtection="1">
      <alignment vertical="center"/>
      <protection locked="0"/>
    </xf>
    <xf numFmtId="179" fontId="6" fillId="4" borderId="13" xfId="0" applyNumberFormat="1" applyFont="1" applyFill="1" applyBorder="1" applyProtection="1">
      <alignment vertical="center"/>
      <protection locked="0"/>
    </xf>
    <xf numFmtId="179" fontId="6" fillId="4" borderId="18" xfId="0" applyNumberFormat="1" applyFont="1" applyFill="1" applyBorder="1" applyProtection="1">
      <alignment vertical="center"/>
      <protection locked="0"/>
    </xf>
    <xf numFmtId="0" fontId="6" fillId="4" borderId="21" xfId="0" applyFont="1" applyFill="1" applyBorder="1" applyAlignment="1" applyProtection="1">
      <alignment horizontal="center" vertical="center"/>
      <protection locked="0"/>
    </xf>
    <xf numFmtId="0" fontId="6" fillId="4" borderId="0" xfId="0" applyFont="1" applyFill="1" applyAlignment="1" applyProtection="1">
      <alignment horizontal="center" vertical="center"/>
      <protection locked="0"/>
    </xf>
    <xf numFmtId="0" fontId="6" fillId="4" borderId="44"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4" borderId="78" xfId="0" applyFont="1" applyFill="1" applyBorder="1" applyAlignment="1" applyProtection="1">
      <alignment horizontal="center" vertical="center"/>
      <protection locked="0"/>
    </xf>
    <xf numFmtId="179" fontId="6" fillId="4" borderId="37" xfId="0" applyNumberFormat="1" applyFont="1" applyFill="1" applyBorder="1" applyProtection="1">
      <alignment vertical="center"/>
      <protection locked="0"/>
    </xf>
    <xf numFmtId="0" fontId="6" fillId="4" borderId="102" xfId="0" applyFont="1" applyFill="1" applyBorder="1" applyProtection="1">
      <alignment vertical="center"/>
      <protection locked="0"/>
    </xf>
    <xf numFmtId="0" fontId="6" fillId="4" borderId="12" xfId="0" applyFont="1" applyFill="1" applyBorder="1" applyProtection="1">
      <alignment vertical="center"/>
      <protection locked="0"/>
    </xf>
    <xf numFmtId="0" fontId="6" fillId="4" borderId="13" xfId="0" applyFont="1" applyFill="1" applyBorder="1" applyProtection="1">
      <alignment vertical="center"/>
      <protection locked="0"/>
    </xf>
    <xf numFmtId="0" fontId="6" fillId="4" borderId="18" xfId="0" applyFont="1" applyFill="1" applyBorder="1" applyProtection="1">
      <alignment vertical="center"/>
      <protection locked="0"/>
    </xf>
    <xf numFmtId="179" fontId="6" fillId="4" borderId="102" xfId="0" applyNumberFormat="1" applyFont="1" applyFill="1" applyBorder="1" applyProtection="1">
      <alignment vertical="center"/>
      <protection locked="0"/>
    </xf>
    <xf numFmtId="0" fontId="6" fillId="4" borderId="37" xfId="0" applyFont="1" applyFill="1" applyBorder="1" applyProtection="1">
      <alignment vertical="center"/>
      <protection locked="0"/>
    </xf>
    <xf numFmtId="0" fontId="6" fillId="2" borderId="129"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72" xfId="0" applyFont="1" applyFill="1" applyBorder="1" applyAlignment="1">
      <alignment horizontal="center" vertical="center"/>
    </xf>
    <xf numFmtId="0" fontId="6" fillId="4" borderId="157"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179" fontId="6" fillId="5" borderId="154" xfId="0" applyNumberFormat="1" applyFont="1" applyFill="1" applyBorder="1">
      <alignment vertical="center"/>
    </xf>
    <xf numFmtId="179" fontId="6" fillId="5" borderId="90" xfId="0" applyNumberFormat="1" applyFont="1" applyFill="1" applyBorder="1">
      <alignment vertical="center"/>
    </xf>
    <xf numFmtId="179" fontId="6" fillId="5" borderId="74" xfId="0" applyNumberFormat="1" applyFont="1" applyFill="1" applyBorder="1">
      <alignment vertical="center"/>
    </xf>
    <xf numFmtId="185" fontId="6" fillId="3" borderId="39" xfId="0" applyNumberFormat="1" applyFont="1" applyFill="1" applyBorder="1">
      <alignment vertical="center"/>
    </xf>
    <xf numFmtId="185" fontId="6" fillId="3" borderId="147" xfId="0" applyNumberFormat="1" applyFont="1" applyFill="1" applyBorder="1">
      <alignment vertical="center"/>
    </xf>
    <xf numFmtId="187" fontId="6" fillId="3" borderId="173" xfId="0" applyNumberFormat="1" applyFont="1" applyFill="1" applyBorder="1">
      <alignment vertical="center"/>
    </xf>
    <xf numFmtId="187" fontId="6" fillId="3" borderId="130" xfId="0" applyNumberFormat="1" applyFont="1" applyFill="1" applyBorder="1">
      <alignment vertical="center"/>
    </xf>
    <xf numFmtId="187" fontId="6" fillId="3" borderId="39" xfId="0" applyNumberFormat="1" applyFont="1" applyFill="1" applyBorder="1" applyAlignment="1">
      <alignment horizontal="center" vertical="center"/>
    </xf>
    <xf numFmtId="187" fontId="6" fillId="3" borderId="40" xfId="0" applyNumberFormat="1" applyFont="1" applyFill="1" applyBorder="1" applyAlignment="1">
      <alignment horizontal="center" vertical="center"/>
    </xf>
    <xf numFmtId="199" fontId="6" fillId="3" borderId="40" xfId="0" applyNumberFormat="1" applyFont="1" applyFill="1" applyBorder="1">
      <alignment vertical="center"/>
    </xf>
    <xf numFmtId="199" fontId="6" fillId="3" borderId="130" xfId="0" applyNumberFormat="1" applyFont="1" applyFill="1" applyBorder="1">
      <alignment vertical="center"/>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199" fontId="6" fillId="3" borderId="41" xfId="0" applyNumberFormat="1" applyFont="1" applyFill="1" applyBorder="1">
      <alignment vertical="center"/>
    </xf>
    <xf numFmtId="185" fontId="6" fillId="3" borderId="18" xfId="0" applyNumberFormat="1" applyFont="1" applyFill="1" applyBorder="1">
      <alignment vertical="center"/>
    </xf>
    <xf numFmtId="185" fontId="6" fillId="3" borderId="145" xfId="0" applyNumberFormat="1" applyFont="1" applyFill="1" applyBorder="1">
      <alignment vertical="center"/>
    </xf>
    <xf numFmtId="187" fontId="6" fillId="3" borderId="159" xfId="0" applyNumberFormat="1" applyFont="1" applyFill="1" applyBorder="1">
      <alignment vertical="center"/>
    </xf>
    <xf numFmtId="187" fontId="6" fillId="3" borderId="13" xfId="0" applyNumberFormat="1" applyFont="1" applyFill="1" applyBorder="1">
      <alignment vertical="center"/>
    </xf>
    <xf numFmtId="187" fontId="6" fillId="3" borderId="18" xfId="0" applyNumberFormat="1" applyFont="1" applyFill="1" applyBorder="1" applyAlignment="1">
      <alignment horizontal="center" vertical="center"/>
    </xf>
    <xf numFmtId="187" fontId="6" fillId="3" borderId="12" xfId="0" applyNumberFormat="1" applyFont="1" applyFill="1" applyBorder="1" applyAlignment="1">
      <alignment horizontal="center" vertical="center"/>
    </xf>
    <xf numFmtId="199" fontId="6" fillId="3" borderId="12" xfId="0" applyNumberFormat="1" applyFont="1" applyFill="1" applyBorder="1">
      <alignment vertical="center"/>
    </xf>
    <xf numFmtId="199" fontId="6" fillId="3" borderId="13" xfId="0" applyNumberFormat="1" applyFont="1" applyFill="1" applyBorder="1">
      <alignment vertical="center"/>
    </xf>
    <xf numFmtId="0" fontId="6" fillId="3" borderId="18" xfId="0" applyFont="1" applyFill="1" applyBorder="1" applyAlignment="1">
      <alignment horizontal="center" vertical="center"/>
    </xf>
    <xf numFmtId="0" fontId="6" fillId="3" borderId="12" xfId="0" applyFont="1" applyFill="1" applyBorder="1" applyAlignment="1">
      <alignment horizontal="center" vertical="center"/>
    </xf>
    <xf numFmtId="199" fontId="6" fillId="3" borderId="37" xfId="0" applyNumberFormat="1" applyFont="1" applyFill="1" applyBorder="1">
      <alignment vertical="center"/>
    </xf>
    <xf numFmtId="178" fontId="6" fillId="3" borderId="179" xfId="0" applyNumberFormat="1" applyFont="1" applyFill="1" applyBorder="1" applyAlignment="1" applyProtection="1">
      <alignment horizontal="right" vertical="center"/>
      <protection hidden="1"/>
    </xf>
    <xf numFmtId="178" fontId="6" fillId="3" borderId="180" xfId="0" applyNumberFormat="1" applyFont="1" applyFill="1" applyBorder="1" applyAlignment="1" applyProtection="1">
      <alignment horizontal="right" vertical="center"/>
      <protection hidden="1"/>
    </xf>
    <xf numFmtId="178" fontId="6" fillId="3" borderId="181" xfId="0" applyNumberFormat="1" applyFont="1" applyFill="1" applyBorder="1" applyAlignment="1" applyProtection="1">
      <alignment horizontal="right" vertical="center"/>
      <protection hidden="1"/>
    </xf>
    <xf numFmtId="178" fontId="6" fillId="3" borderId="74" xfId="0" applyNumberFormat="1" applyFont="1" applyFill="1" applyBorder="1" applyAlignment="1" applyProtection="1">
      <alignment horizontal="right" vertical="center"/>
      <protection hidden="1"/>
    </xf>
    <xf numFmtId="0" fontId="6" fillId="2" borderId="80" xfId="0" applyFont="1" applyFill="1" applyBorder="1">
      <alignment vertical="center"/>
    </xf>
    <xf numFmtId="0" fontId="6" fillId="2" borderId="161" xfId="0" applyFont="1" applyFill="1" applyBorder="1">
      <alignment vertical="center"/>
    </xf>
    <xf numFmtId="188" fontId="6" fillId="3" borderId="176" xfId="0" applyNumberFormat="1" applyFont="1" applyFill="1" applyBorder="1" applyAlignment="1">
      <alignment horizontal="right" vertical="center"/>
    </xf>
    <xf numFmtId="188" fontId="6" fillId="3" borderId="81" xfId="0" applyNumberFormat="1" applyFont="1" applyFill="1" applyBorder="1" applyAlignment="1">
      <alignment horizontal="right" vertical="center"/>
    </xf>
    <xf numFmtId="0" fontId="6" fillId="2" borderId="136" xfId="0" applyFont="1" applyFill="1" applyBorder="1">
      <alignment vertical="center"/>
    </xf>
    <xf numFmtId="0" fontId="6" fillId="2" borderId="39" xfId="0" applyFont="1" applyFill="1" applyBorder="1">
      <alignment vertical="center"/>
    </xf>
    <xf numFmtId="188" fontId="6" fillId="3" borderId="137" xfId="0" applyNumberFormat="1" applyFont="1" applyFill="1" applyBorder="1" applyAlignment="1">
      <alignment horizontal="right" vertical="center"/>
    </xf>
    <xf numFmtId="188" fontId="6" fillId="3" borderId="85" xfId="0" applyNumberFormat="1" applyFont="1" applyFill="1" applyBorder="1" applyAlignment="1">
      <alignment horizontal="right" vertical="center"/>
    </xf>
    <xf numFmtId="200" fontId="6" fillId="3" borderId="12" xfId="0" applyNumberFormat="1" applyFont="1" applyFill="1" applyBorder="1">
      <alignment vertical="center"/>
    </xf>
    <xf numFmtId="200" fontId="6" fillId="3" borderId="13" xfId="0" applyNumberFormat="1" applyFont="1" applyFill="1" applyBorder="1">
      <alignment vertical="center"/>
    </xf>
    <xf numFmtId="200" fontId="6" fillId="3" borderId="37" xfId="0" applyNumberFormat="1" applyFont="1" applyFill="1" applyBorder="1">
      <alignment vertical="center"/>
    </xf>
    <xf numFmtId="198" fontId="6" fillId="3" borderId="12" xfId="0" applyNumberFormat="1" applyFont="1" applyFill="1" applyBorder="1">
      <alignment vertical="center"/>
    </xf>
    <xf numFmtId="198" fontId="6" fillId="3" borderId="13" xfId="0" applyNumberFormat="1" applyFont="1" applyFill="1" applyBorder="1">
      <alignment vertical="center"/>
    </xf>
    <xf numFmtId="198" fontId="6" fillId="3" borderId="37" xfId="0" applyNumberFormat="1" applyFont="1" applyFill="1" applyBorder="1">
      <alignment vertical="center"/>
    </xf>
    <xf numFmtId="187" fontId="6" fillId="3" borderId="159" xfId="1" applyNumberFormat="1" applyFont="1" applyFill="1" applyBorder="1">
      <alignment vertical="center"/>
    </xf>
    <xf numFmtId="187" fontId="6" fillId="3" borderId="13" xfId="1" applyNumberFormat="1" applyFont="1" applyFill="1" applyBorder="1">
      <alignment vertical="center"/>
    </xf>
    <xf numFmtId="187" fontId="6" fillId="3" borderId="18" xfId="1" applyNumberFormat="1" applyFont="1" applyFill="1" applyBorder="1" applyAlignment="1">
      <alignment horizontal="center" vertical="center"/>
    </xf>
    <xf numFmtId="187" fontId="6" fillId="3" borderId="12" xfId="1" applyNumberFormat="1" applyFont="1" applyFill="1" applyBorder="1" applyAlignment="1">
      <alignment horizontal="center" vertical="center"/>
    </xf>
    <xf numFmtId="201" fontId="6" fillId="3" borderId="15" xfId="0" applyNumberFormat="1" applyFont="1" applyFill="1" applyBorder="1">
      <alignment vertical="center"/>
    </xf>
    <xf numFmtId="201" fontId="6" fillId="3" borderId="35" xfId="0" applyNumberFormat="1" applyFont="1" applyFill="1" applyBorder="1">
      <alignment vertical="center"/>
    </xf>
    <xf numFmtId="184" fontId="11" fillId="2" borderId="141" xfId="0" applyNumberFormat="1" applyFont="1" applyFill="1" applyBorder="1" applyAlignment="1">
      <alignment horizontal="center" vertical="center"/>
    </xf>
    <xf numFmtId="184" fontId="11" fillId="2" borderId="155" xfId="0" applyNumberFormat="1" applyFont="1" applyFill="1" applyBorder="1" applyAlignment="1">
      <alignment horizontal="center" vertical="center"/>
    </xf>
    <xf numFmtId="184" fontId="11" fillId="2" borderId="175" xfId="0" applyNumberFormat="1" applyFont="1" applyFill="1" applyBorder="1" applyAlignment="1">
      <alignment horizontal="center" vertical="center"/>
    </xf>
    <xf numFmtId="184" fontId="11" fillId="2" borderId="142" xfId="0" applyNumberFormat="1" applyFont="1" applyFill="1" applyBorder="1" applyAlignment="1">
      <alignment horizontal="center" vertical="center"/>
    </xf>
    <xf numFmtId="184" fontId="11" fillId="2" borderId="95" xfId="0" applyNumberFormat="1" applyFont="1" applyFill="1" applyBorder="1" applyAlignment="1">
      <alignment horizontal="center" vertical="center"/>
    </xf>
    <xf numFmtId="0" fontId="11" fillId="2" borderId="95" xfId="0" applyFont="1" applyFill="1" applyBorder="1">
      <alignment vertical="center"/>
    </xf>
    <xf numFmtId="0" fontId="11" fillId="2" borderId="142" xfId="0" applyFont="1" applyFill="1" applyBorder="1">
      <alignment vertical="center"/>
    </xf>
    <xf numFmtId="0" fontId="11" fillId="2" borderId="141" xfId="0" applyFont="1" applyFill="1" applyBorder="1">
      <alignment vertical="center"/>
    </xf>
    <xf numFmtId="185" fontId="6" fillId="3" borderId="17" xfId="0" applyNumberFormat="1" applyFont="1" applyFill="1" applyBorder="1">
      <alignment vertical="center"/>
    </xf>
    <xf numFmtId="185" fontId="6" fillId="3" borderId="144" xfId="0" applyNumberFormat="1" applyFont="1" applyFill="1" applyBorder="1">
      <alignment vertical="center"/>
    </xf>
    <xf numFmtId="187" fontId="6" fillId="3" borderId="174" xfId="0" applyNumberFormat="1" applyFont="1" applyFill="1" applyBorder="1">
      <alignment vertical="center"/>
    </xf>
    <xf numFmtId="187" fontId="6" fillId="3" borderId="171" xfId="0" applyNumberFormat="1" applyFont="1" applyFill="1" applyBorder="1">
      <alignment vertical="center"/>
    </xf>
    <xf numFmtId="187" fontId="6" fillId="3" borderId="17" xfId="0" applyNumberFormat="1" applyFont="1" applyFill="1" applyBorder="1" applyAlignment="1">
      <alignment horizontal="center" vertical="center"/>
    </xf>
    <xf numFmtId="187" fontId="6" fillId="3" borderId="15" xfId="0" applyNumberFormat="1" applyFont="1" applyFill="1" applyBorder="1" applyAlignment="1">
      <alignment horizontal="center" vertical="center"/>
    </xf>
    <xf numFmtId="201" fontId="6" fillId="3" borderId="171" xfId="0" applyNumberFormat="1" applyFont="1" applyFill="1" applyBorder="1">
      <alignment vertical="center"/>
    </xf>
    <xf numFmtId="0" fontId="6" fillId="3" borderId="17" xfId="0" applyFont="1" applyFill="1" applyBorder="1" applyAlignment="1">
      <alignment horizontal="center" vertical="center"/>
    </xf>
    <xf numFmtId="0" fontId="6" fillId="3" borderId="15" xfId="0" applyFont="1" applyFill="1" applyBorder="1" applyAlignment="1">
      <alignment horizontal="center" vertical="center"/>
    </xf>
    <xf numFmtId="178" fontId="6" fillId="4" borderId="12" xfId="0" applyNumberFormat="1" applyFont="1" applyFill="1" applyBorder="1" applyAlignment="1" applyProtection="1">
      <alignment horizontal="center" vertical="center"/>
      <protection locked="0"/>
    </xf>
    <xf numFmtId="178" fontId="6" fillId="4" borderId="37" xfId="0" applyNumberFormat="1" applyFont="1" applyFill="1" applyBorder="1" applyAlignment="1" applyProtection="1">
      <alignment horizontal="center" vertical="center"/>
      <protection locked="0"/>
    </xf>
    <xf numFmtId="9" fontId="6" fillId="4" borderId="103" xfId="0" applyNumberFormat="1" applyFont="1" applyFill="1" applyBorder="1" applyAlignment="1" applyProtection="1">
      <alignment horizontal="center" vertical="center"/>
      <protection locked="0"/>
    </xf>
    <xf numFmtId="9" fontId="6" fillId="4" borderId="40" xfId="0" applyNumberFormat="1" applyFont="1" applyFill="1" applyBorder="1" applyAlignment="1" applyProtection="1">
      <alignment horizontal="center" vertical="center"/>
      <protection locked="0"/>
    </xf>
    <xf numFmtId="9" fontId="6" fillId="4" borderId="130" xfId="0" applyNumberFormat="1" applyFont="1" applyFill="1" applyBorder="1" applyAlignment="1" applyProtection="1">
      <alignment horizontal="center" vertical="center"/>
      <protection locked="0"/>
    </xf>
    <xf numFmtId="9" fontId="6" fillId="4" borderId="173" xfId="0" applyNumberFormat="1" applyFont="1" applyFill="1" applyBorder="1" applyAlignment="1" applyProtection="1">
      <alignment horizontal="center" vertical="center"/>
      <protection locked="0"/>
    </xf>
    <xf numFmtId="9" fontId="6" fillId="4" borderId="39" xfId="0" applyNumberFormat="1" applyFont="1" applyFill="1" applyBorder="1" applyAlignment="1" applyProtection="1">
      <alignment horizontal="center" vertical="center"/>
      <protection locked="0"/>
    </xf>
    <xf numFmtId="9" fontId="6" fillId="4" borderId="41" xfId="0" applyNumberFormat="1" applyFont="1" applyFill="1" applyBorder="1" applyAlignment="1" applyProtection="1">
      <alignment horizontal="center" vertical="center"/>
      <protection locked="0"/>
    </xf>
    <xf numFmtId="0" fontId="6" fillId="2" borderId="37" xfId="0" applyFont="1" applyFill="1" applyBorder="1">
      <alignment vertical="center"/>
    </xf>
    <xf numFmtId="178" fontId="6" fillId="4" borderId="102" xfId="0" applyNumberFormat="1" applyFont="1" applyFill="1" applyBorder="1" applyAlignment="1" applyProtection="1">
      <alignment horizontal="center" vertical="center"/>
      <protection locked="0"/>
    </xf>
    <xf numFmtId="178" fontId="6" fillId="4" borderId="13" xfId="0" applyNumberFormat="1" applyFont="1" applyFill="1" applyBorder="1" applyAlignment="1" applyProtection="1">
      <alignment horizontal="center" vertical="center"/>
      <protection locked="0"/>
    </xf>
    <xf numFmtId="178" fontId="6" fillId="4" borderId="159" xfId="0" applyNumberFormat="1" applyFont="1" applyFill="1" applyBorder="1" applyAlignment="1" applyProtection="1">
      <alignment horizontal="center" vertical="center"/>
      <protection locked="0"/>
    </xf>
    <xf numFmtId="178" fontId="6" fillId="4" borderId="18" xfId="0" applyNumberFormat="1" applyFont="1" applyFill="1" applyBorder="1" applyAlignment="1" applyProtection="1">
      <alignment horizontal="center" vertical="center"/>
      <protection locked="0"/>
    </xf>
    <xf numFmtId="0" fontId="6" fillId="2" borderId="161" xfId="0" applyFont="1" applyFill="1" applyBorder="1" applyAlignment="1">
      <alignment horizontal="center" vertical="center"/>
    </xf>
    <xf numFmtId="189" fontId="6" fillId="2" borderId="129" xfId="0" applyNumberFormat="1" applyFont="1" applyFill="1" applyBorder="1" applyAlignment="1">
      <alignment horizontal="center" vertical="center"/>
    </xf>
    <xf numFmtId="189" fontId="6" fillId="2" borderId="32" xfId="0" applyNumberFormat="1" applyFont="1" applyFill="1" applyBorder="1" applyAlignment="1">
      <alignment horizontal="center" vertical="center"/>
    </xf>
    <xf numFmtId="189" fontId="6" fillId="2" borderId="170" xfId="0" applyNumberFormat="1" applyFont="1" applyFill="1" applyBorder="1" applyAlignment="1">
      <alignment horizontal="center" vertical="center"/>
    </xf>
    <xf numFmtId="189" fontId="6" fillId="2" borderId="172" xfId="0" applyNumberFormat="1" applyFont="1" applyFill="1" applyBorder="1" applyAlignment="1">
      <alignment horizontal="center" vertical="center"/>
    </xf>
    <xf numFmtId="189" fontId="6" fillId="2" borderId="161" xfId="0" applyNumberFormat="1" applyFont="1" applyFill="1" applyBorder="1" applyAlignment="1">
      <alignment horizontal="center" vertical="center"/>
    </xf>
    <xf numFmtId="189" fontId="6" fillId="2" borderId="33" xfId="0" applyNumberFormat="1" applyFont="1" applyFill="1" applyBorder="1" applyAlignment="1">
      <alignment horizontal="center" vertical="center"/>
    </xf>
    <xf numFmtId="189" fontId="6" fillId="2" borderId="40" xfId="0" applyNumberFormat="1" applyFont="1" applyFill="1" applyBorder="1" applyAlignment="1">
      <alignment horizontal="center" vertical="center"/>
    </xf>
    <xf numFmtId="189" fontId="6" fillId="2" borderId="41" xfId="0" applyNumberFormat="1" applyFont="1" applyFill="1" applyBorder="1" applyAlignment="1">
      <alignment horizontal="center" vertical="center"/>
    </xf>
    <xf numFmtId="189" fontId="6" fillId="4" borderId="102" xfId="0" applyNumberFormat="1" applyFont="1" applyFill="1" applyBorder="1" applyAlignment="1" applyProtection="1">
      <alignment horizontal="center" vertical="center"/>
      <protection locked="0"/>
    </xf>
    <xf numFmtId="189" fontId="6" fillId="4" borderId="12" xfId="0" applyNumberFormat="1" applyFont="1" applyFill="1" applyBorder="1" applyAlignment="1" applyProtection="1">
      <alignment horizontal="center" vertical="center"/>
      <protection locked="0"/>
    </xf>
    <xf numFmtId="189" fontId="6" fillId="4" borderId="13" xfId="0" applyNumberFormat="1" applyFont="1" applyFill="1" applyBorder="1" applyAlignment="1" applyProtection="1">
      <alignment horizontal="center" vertical="center"/>
      <protection locked="0"/>
    </xf>
    <xf numFmtId="189" fontId="6" fillId="4" borderId="159" xfId="0" applyNumberFormat="1" applyFont="1" applyFill="1" applyBorder="1" applyAlignment="1" applyProtection="1">
      <alignment horizontal="center" vertical="center"/>
      <protection locked="0"/>
    </xf>
    <xf numFmtId="189" fontId="6" fillId="4" borderId="18" xfId="0" applyNumberFormat="1" applyFont="1" applyFill="1" applyBorder="1" applyAlignment="1" applyProtection="1">
      <alignment horizontal="center" vertical="center"/>
      <protection locked="0"/>
    </xf>
    <xf numFmtId="189" fontId="6" fillId="4" borderId="37" xfId="0" applyNumberFormat="1" applyFont="1" applyFill="1" applyBorder="1" applyAlignment="1" applyProtection="1">
      <alignment horizontal="center" vertical="center"/>
      <protection locked="0"/>
    </xf>
    <xf numFmtId="189" fontId="6" fillId="2" borderId="103" xfId="0" applyNumberFormat="1" applyFont="1" applyFill="1" applyBorder="1" applyAlignment="1">
      <alignment horizontal="center" vertical="center"/>
    </xf>
    <xf numFmtId="189" fontId="6" fillId="2" borderId="130" xfId="0" applyNumberFormat="1" applyFont="1" applyFill="1" applyBorder="1" applyAlignment="1">
      <alignment horizontal="center" vertical="center"/>
    </xf>
    <xf numFmtId="189" fontId="6" fillId="2" borderId="173" xfId="0" applyNumberFormat="1" applyFont="1" applyFill="1" applyBorder="1" applyAlignment="1">
      <alignment horizontal="center" vertical="center"/>
    </xf>
    <xf numFmtId="189" fontId="6" fillId="2" borderId="39" xfId="0" applyNumberFormat="1" applyFont="1" applyFill="1" applyBorder="1" applyAlignment="1">
      <alignment horizontal="center" vertical="center"/>
    </xf>
    <xf numFmtId="0" fontId="6" fillId="2" borderId="35" xfId="0" applyFont="1" applyFill="1" applyBorder="1">
      <alignment vertical="center"/>
    </xf>
    <xf numFmtId="0" fontId="6" fillId="4" borderId="36" xfId="0" applyFont="1" applyFill="1" applyBorder="1" applyAlignment="1" applyProtection="1">
      <alignment horizontal="center" vertical="center"/>
      <protection locked="0"/>
    </xf>
    <xf numFmtId="0" fontId="6" fillId="4" borderId="15" xfId="0" applyFont="1" applyFill="1" applyBorder="1" applyAlignment="1" applyProtection="1">
      <alignment horizontal="center" vertical="center"/>
      <protection locked="0"/>
    </xf>
    <xf numFmtId="0" fontId="6" fillId="4" borderId="171" xfId="0" applyFont="1" applyFill="1" applyBorder="1" applyAlignment="1" applyProtection="1">
      <alignment horizontal="center" vertical="center"/>
      <protection locked="0"/>
    </xf>
    <xf numFmtId="0" fontId="6" fillId="4" borderId="174" xfId="0" applyFont="1" applyFill="1" applyBorder="1" applyAlignment="1" applyProtection="1">
      <alignment horizontal="center" vertical="center"/>
      <protection locked="0"/>
    </xf>
    <xf numFmtId="0" fontId="6" fillId="4" borderId="17" xfId="0" applyFont="1" applyFill="1" applyBorder="1" applyAlignment="1" applyProtection="1">
      <alignment horizontal="center" vertical="center"/>
      <protection locked="0"/>
    </xf>
    <xf numFmtId="0" fontId="6" fillId="4" borderId="35" xfId="0" applyFont="1" applyFill="1" applyBorder="1" applyAlignment="1" applyProtection="1">
      <alignment horizontal="center" vertical="center"/>
      <protection locked="0"/>
    </xf>
    <xf numFmtId="178" fontId="6" fillId="3" borderId="182" xfId="0" applyNumberFormat="1" applyFont="1" applyFill="1" applyBorder="1" applyAlignment="1" applyProtection="1">
      <alignment horizontal="right" vertical="center"/>
      <protection hidden="1"/>
    </xf>
    <xf numFmtId="178" fontId="6" fillId="3" borderId="45" xfId="0" applyNumberFormat="1" applyFont="1" applyFill="1" applyBorder="1" applyAlignment="1" applyProtection="1">
      <alignment horizontal="right" vertical="center"/>
      <protection hidden="1"/>
    </xf>
    <xf numFmtId="178" fontId="6" fillId="3" borderId="47" xfId="0" applyNumberFormat="1" applyFont="1" applyFill="1" applyBorder="1" applyAlignment="1" applyProtection="1">
      <alignment horizontal="right" vertical="center"/>
      <protection hidden="1"/>
    </xf>
    <xf numFmtId="178" fontId="6" fillId="3" borderId="73" xfId="0" applyNumberFormat="1" applyFont="1" applyFill="1" applyBorder="1" applyAlignment="1" applyProtection="1">
      <alignment horizontal="right" vertical="center"/>
      <protection hidden="1"/>
    </xf>
    <xf numFmtId="194" fontId="6" fillId="3" borderId="12" xfId="0" applyNumberFormat="1" applyFont="1" applyFill="1" applyBorder="1">
      <alignment vertical="center"/>
    </xf>
    <xf numFmtId="194" fontId="6" fillId="3" borderId="37" xfId="0" applyNumberFormat="1" applyFont="1" applyFill="1" applyBorder="1">
      <alignment vertical="center"/>
    </xf>
    <xf numFmtId="192" fontId="11" fillId="3" borderId="103" xfId="0" applyNumberFormat="1" applyFont="1" applyFill="1" applyBorder="1">
      <alignment vertical="center"/>
    </xf>
    <xf numFmtId="192" fontId="11" fillId="3" borderId="147" xfId="0" applyNumberFormat="1" applyFont="1" applyFill="1" applyBorder="1">
      <alignment vertical="center"/>
    </xf>
    <xf numFmtId="184" fontId="6" fillId="3" borderId="173" xfId="0" applyNumberFormat="1" applyFont="1" applyFill="1" applyBorder="1">
      <alignment vertical="center"/>
    </xf>
    <xf numFmtId="184" fontId="6" fillId="3" borderId="130" xfId="0" applyNumberFormat="1" applyFont="1" applyFill="1" applyBorder="1">
      <alignment vertical="center"/>
    </xf>
    <xf numFmtId="194" fontId="6" fillId="3" borderId="40" xfId="0" applyNumberFormat="1" applyFont="1" applyFill="1" applyBorder="1">
      <alignment vertical="center"/>
    </xf>
    <xf numFmtId="194" fontId="6" fillId="3" borderId="130" xfId="0" applyNumberFormat="1" applyFont="1" applyFill="1" applyBorder="1">
      <alignment vertical="center"/>
    </xf>
    <xf numFmtId="194" fontId="6" fillId="3" borderId="41" xfId="0" applyNumberFormat="1" applyFont="1" applyFill="1" applyBorder="1">
      <alignment vertical="center"/>
    </xf>
    <xf numFmtId="192" fontId="11" fillId="3" borderId="102" xfId="0" applyNumberFormat="1" applyFont="1" applyFill="1" applyBorder="1">
      <alignment vertical="center"/>
    </xf>
    <xf numFmtId="192" fontId="11" fillId="3" borderId="145" xfId="0" applyNumberFormat="1" applyFont="1" applyFill="1" applyBorder="1">
      <alignment vertical="center"/>
    </xf>
    <xf numFmtId="184" fontId="6" fillId="3" borderId="159" xfId="0" applyNumberFormat="1" applyFont="1" applyFill="1" applyBorder="1">
      <alignment vertical="center"/>
    </xf>
    <xf numFmtId="184" fontId="6" fillId="3" borderId="13" xfId="0" applyNumberFormat="1" applyFont="1" applyFill="1" applyBorder="1">
      <alignment vertical="center"/>
    </xf>
    <xf numFmtId="194" fontId="6" fillId="3" borderId="13" xfId="0" applyNumberFormat="1" applyFont="1" applyFill="1" applyBorder="1">
      <alignment vertical="center"/>
    </xf>
    <xf numFmtId="0" fontId="6" fillId="3" borderId="0" xfId="0" applyFont="1" applyFill="1" applyAlignment="1">
      <alignment horizontal="center" vertical="center"/>
    </xf>
    <xf numFmtId="0" fontId="6" fillId="2" borderId="182" xfId="0" applyFont="1" applyFill="1" applyBorder="1" applyAlignment="1">
      <alignment horizontal="center" vertical="center"/>
    </xf>
    <xf numFmtId="0" fontId="6" fillId="2" borderId="73" xfId="0" applyFont="1" applyFill="1" applyBorder="1" applyAlignment="1">
      <alignment horizontal="center" vertical="center"/>
    </xf>
    <xf numFmtId="196" fontId="11" fillId="3" borderId="102" xfId="0" applyNumberFormat="1" applyFont="1" applyFill="1" applyBorder="1">
      <alignment vertical="center"/>
    </xf>
    <xf numFmtId="196" fontId="11" fillId="3" borderId="145" xfId="0" applyNumberFormat="1" applyFont="1" applyFill="1" applyBorder="1">
      <alignment vertical="center"/>
    </xf>
    <xf numFmtId="197" fontId="6" fillId="3" borderId="12" xfId="0" applyNumberFormat="1" applyFont="1" applyFill="1" applyBorder="1">
      <alignment vertical="center"/>
    </xf>
    <xf numFmtId="197" fontId="6" fillId="3" borderId="13" xfId="0" applyNumberFormat="1" applyFont="1" applyFill="1" applyBorder="1">
      <alignment vertical="center"/>
    </xf>
    <xf numFmtId="197" fontId="6" fillId="3" borderId="37" xfId="0" applyNumberFormat="1" applyFont="1" applyFill="1" applyBorder="1">
      <alignment vertical="center"/>
    </xf>
    <xf numFmtId="0" fontId="10" fillId="2" borderId="94" xfId="0" applyFont="1" applyFill="1" applyBorder="1">
      <alignment vertical="center"/>
    </xf>
    <xf numFmtId="0" fontId="10" fillId="2" borderId="155" xfId="0" applyFont="1" applyFill="1" applyBorder="1">
      <alignment vertical="center"/>
    </xf>
    <xf numFmtId="0" fontId="10" fillId="2" borderId="175" xfId="0" applyFont="1" applyFill="1" applyBorder="1">
      <alignment vertical="center"/>
    </xf>
    <xf numFmtId="0" fontId="10" fillId="2" borderId="142" xfId="0" applyFont="1" applyFill="1" applyBorder="1">
      <alignment vertical="center"/>
    </xf>
    <xf numFmtId="184" fontId="10" fillId="2" borderId="141" xfId="0" applyNumberFormat="1" applyFont="1" applyFill="1" applyBorder="1" applyAlignment="1">
      <alignment horizontal="center" vertical="center"/>
    </xf>
    <xf numFmtId="184" fontId="10" fillId="2" borderId="95" xfId="0" applyNumberFormat="1" applyFont="1" applyFill="1" applyBorder="1" applyAlignment="1">
      <alignment horizontal="center" vertical="center"/>
    </xf>
    <xf numFmtId="0" fontId="10" fillId="2" borderId="95" xfId="0" applyFont="1" applyFill="1" applyBorder="1">
      <alignment vertical="center"/>
    </xf>
    <xf numFmtId="0" fontId="10" fillId="2" borderId="141" xfId="0" applyFont="1" applyFill="1" applyBorder="1">
      <alignment vertical="center"/>
    </xf>
    <xf numFmtId="193" fontId="11" fillId="3" borderId="36" xfId="0" applyNumberFormat="1" applyFont="1" applyFill="1" applyBorder="1">
      <alignment vertical="center"/>
    </xf>
    <xf numFmtId="193" fontId="11" fillId="3" borderId="144" xfId="0" applyNumberFormat="1" applyFont="1" applyFill="1" applyBorder="1">
      <alignment vertical="center"/>
    </xf>
    <xf numFmtId="184" fontId="6" fillId="3" borderId="174" xfId="0" applyNumberFormat="1" applyFont="1" applyFill="1" applyBorder="1">
      <alignment vertical="center"/>
    </xf>
    <xf numFmtId="184" fontId="6" fillId="3" borderId="171" xfId="0" applyNumberFormat="1" applyFont="1" applyFill="1" applyBorder="1">
      <alignment vertical="center"/>
    </xf>
    <xf numFmtId="195" fontId="6" fillId="3" borderId="15" xfId="0" applyNumberFormat="1" applyFont="1" applyFill="1" applyBorder="1">
      <alignment vertical="center"/>
    </xf>
    <xf numFmtId="195" fontId="6" fillId="3" borderId="171" xfId="0" applyNumberFormat="1" applyFont="1" applyFill="1" applyBorder="1">
      <alignment vertical="center"/>
    </xf>
    <xf numFmtId="195" fontId="6" fillId="3" borderId="35" xfId="0" applyNumberFormat="1" applyFont="1" applyFill="1" applyBorder="1">
      <alignment vertical="center"/>
    </xf>
    <xf numFmtId="182" fontId="6" fillId="3" borderId="18" xfId="0" applyNumberFormat="1" applyFont="1" applyFill="1" applyBorder="1" applyAlignment="1">
      <alignment horizontal="right" vertical="center"/>
    </xf>
    <xf numFmtId="182" fontId="6" fillId="3" borderId="12" xfId="0" applyNumberFormat="1" applyFont="1" applyFill="1" applyBorder="1" applyAlignment="1">
      <alignment horizontal="right" vertical="center"/>
    </xf>
    <xf numFmtId="182" fontId="6" fillId="3" borderId="37" xfId="0" applyNumberFormat="1" applyFont="1" applyFill="1" applyBorder="1" applyAlignment="1">
      <alignment horizontal="right" vertical="center"/>
    </xf>
    <xf numFmtId="182" fontId="6" fillId="3" borderId="12" xfId="1" applyNumberFormat="1" applyFont="1" applyFill="1" applyBorder="1" applyAlignment="1">
      <alignment horizontal="right" vertical="center"/>
    </xf>
    <xf numFmtId="182" fontId="6" fillId="3" borderId="39" xfId="0" applyNumberFormat="1" applyFont="1" applyFill="1" applyBorder="1" applyAlignment="1">
      <alignment horizontal="right" vertical="center"/>
    </xf>
    <xf numFmtId="182" fontId="6" fillId="3" borderId="40" xfId="0" applyNumberFormat="1" applyFont="1" applyFill="1" applyBorder="1" applyAlignment="1">
      <alignment horizontal="right" vertical="center"/>
    </xf>
    <xf numFmtId="182" fontId="6" fillId="3" borderId="41" xfId="0" applyNumberFormat="1" applyFont="1" applyFill="1" applyBorder="1" applyAlignment="1">
      <alignment horizontal="right" vertical="center"/>
    </xf>
    <xf numFmtId="0" fontId="6" fillId="2" borderId="68" xfId="0" applyFont="1" applyFill="1" applyBorder="1">
      <alignment vertical="center"/>
    </xf>
    <xf numFmtId="0" fontId="6" fillId="2" borderId="183" xfId="0" applyFont="1" applyFill="1" applyBorder="1">
      <alignment vertical="center"/>
    </xf>
    <xf numFmtId="0" fontId="6" fillId="2" borderId="56" xfId="0" applyFont="1" applyFill="1" applyBorder="1">
      <alignment vertical="center"/>
    </xf>
    <xf numFmtId="0" fontId="6" fillId="2" borderId="184" xfId="0" applyFont="1" applyFill="1" applyBorder="1">
      <alignment vertical="center"/>
    </xf>
    <xf numFmtId="0" fontId="6" fillId="2" borderId="55" xfId="0" applyFont="1" applyFill="1" applyBorder="1">
      <alignment vertical="center"/>
    </xf>
    <xf numFmtId="0" fontId="6" fillId="2" borderId="74" xfId="0" applyFont="1" applyFill="1" applyBorder="1">
      <alignment vertical="center"/>
    </xf>
    <xf numFmtId="184" fontId="6" fillId="2" borderId="141" xfId="0" applyNumberFormat="1" applyFont="1" applyFill="1" applyBorder="1" applyAlignment="1">
      <alignment horizontal="center" vertical="center"/>
    </xf>
    <xf numFmtId="184" fontId="6" fillId="2" borderId="95" xfId="0" applyNumberFormat="1" applyFont="1" applyFill="1" applyBorder="1" applyAlignment="1">
      <alignment horizontal="center" vertical="center"/>
    </xf>
    <xf numFmtId="191" fontId="6" fillId="5" borderId="38" xfId="0" applyNumberFormat="1" applyFont="1" applyFill="1" applyBorder="1">
      <alignment vertical="center"/>
    </xf>
    <xf numFmtId="191" fontId="6" fillId="5" borderId="99" xfId="0" applyNumberFormat="1" applyFont="1" applyFill="1" applyBorder="1">
      <alignment vertical="center"/>
    </xf>
    <xf numFmtId="191" fontId="6" fillId="5" borderId="43" xfId="0" applyNumberFormat="1" applyFont="1" applyFill="1" applyBorder="1">
      <alignment vertical="center"/>
    </xf>
    <xf numFmtId="184" fontId="6" fillId="2" borderId="54" xfId="0" applyNumberFormat="1" applyFont="1" applyFill="1" applyBorder="1" applyAlignment="1">
      <alignment horizontal="center" vertical="center"/>
    </xf>
    <xf numFmtId="182" fontId="6" fillId="3" borderId="17" xfId="0" applyNumberFormat="1" applyFont="1" applyFill="1" applyBorder="1" applyAlignment="1">
      <alignment horizontal="right" vertical="center"/>
    </xf>
    <xf numFmtId="182" fontId="6" fillId="3" borderId="15" xfId="0" applyNumberFormat="1" applyFont="1" applyFill="1" applyBorder="1" applyAlignment="1">
      <alignment horizontal="right" vertical="center"/>
    </xf>
    <xf numFmtId="182" fontId="6" fillId="3" borderId="35" xfId="0" applyNumberFormat="1" applyFont="1" applyFill="1" applyBorder="1" applyAlignment="1">
      <alignment horizontal="right" vertical="center"/>
    </xf>
    <xf numFmtId="0" fontId="6" fillId="2" borderId="103" xfId="0" applyFont="1" applyFill="1" applyBorder="1">
      <alignment vertical="center"/>
    </xf>
    <xf numFmtId="0" fontId="6" fillId="2" borderId="41" xfId="0" applyFont="1" applyFill="1" applyBorder="1">
      <alignment vertical="center"/>
    </xf>
    <xf numFmtId="191" fontId="6" fillId="4" borderId="103" xfId="0" applyNumberFormat="1" applyFont="1" applyFill="1" applyBorder="1" applyAlignment="1" applyProtection="1">
      <alignment horizontal="center" vertical="center"/>
      <protection locked="0"/>
    </xf>
    <xf numFmtId="191" fontId="6" fillId="4" borderId="40" xfId="0" applyNumberFormat="1" applyFont="1" applyFill="1" applyBorder="1" applyAlignment="1" applyProtection="1">
      <alignment horizontal="center" vertical="center"/>
      <protection locked="0"/>
    </xf>
    <xf numFmtId="191" fontId="6" fillId="4" borderId="41" xfId="0" applyNumberFormat="1" applyFont="1" applyFill="1" applyBorder="1" applyAlignment="1" applyProtection="1">
      <alignment horizontal="center" vertical="center"/>
      <protection locked="0"/>
    </xf>
    <xf numFmtId="0" fontId="6" fillId="4" borderId="102"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protection locked="0"/>
    </xf>
    <xf numFmtId="0" fontId="6" fillId="4" borderId="37" xfId="0" applyFont="1" applyFill="1" applyBorder="1" applyAlignment="1" applyProtection="1">
      <alignment horizontal="center" vertical="center"/>
      <protection locked="0"/>
    </xf>
    <xf numFmtId="0" fontId="11" fillId="4" borderId="102" xfId="0" applyFont="1" applyFill="1" applyBorder="1" applyAlignment="1" applyProtection="1">
      <alignment horizontal="left" vertical="center"/>
      <protection locked="0"/>
    </xf>
    <xf numFmtId="0" fontId="11" fillId="4" borderId="12" xfId="0" applyFont="1" applyFill="1" applyBorder="1" applyAlignment="1" applyProtection="1">
      <alignment horizontal="left" vertical="center"/>
      <protection locked="0"/>
    </xf>
    <xf numFmtId="0" fontId="11" fillId="4" borderId="37" xfId="0" applyFont="1" applyFill="1" applyBorder="1" applyAlignment="1" applyProtection="1">
      <alignment horizontal="left" vertical="center"/>
      <protection locked="0"/>
    </xf>
    <xf numFmtId="0" fontId="6" fillId="2" borderId="36" xfId="0" applyFont="1" applyFill="1" applyBorder="1" applyAlignment="1">
      <alignment horizontal="left" vertical="center"/>
    </xf>
    <xf numFmtId="0" fontId="6" fillId="2" borderId="35" xfId="0" applyFont="1" applyFill="1" applyBorder="1" applyAlignment="1">
      <alignment horizontal="left" vertical="center"/>
    </xf>
    <xf numFmtId="0" fontId="6" fillId="2" borderId="103"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162" xfId="0" applyFont="1" applyFill="1" applyBorder="1" applyAlignment="1">
      <alignment horizontal="center" vertical="center"/>
    </xf>
    <xf numFmtId="0" fontId="6" fillId="2" borderId="164" xfId="0" applyFont="1" applyFill="1" applyBorder="1" applyAlignment="1">
      <alignment horizontal="center" vertical="center"/>
    </xf>
    <xf numFmtId="0" fontId="6" fillId="2" borderId="165" xfId="0" applyFont="1" applyFill="1" applyBorder="1" applyAlignment="1">
      <alignment horizontal="center" vertical="center"/>
    </xf>
    <xf numFmtId="0" fontId="6" fillId="2" borderId="167" xfId="0" applyFont="1" applyFill="1" applyBorder="1" applyAlignment="1">
      <alignment horizontal="center" vertical="center"/>
    </xf>
    <xf numFmtId="0" fontId="6" fillId="2" borderId="168" xfId="0" applyFont="1" applyFill="1" applyBorder="1" applyAlignment="1">
      <alignment horizontal="center" vertical="center"/>
    </xf>
    <xf numFmtId="0" fontId="6" fillId="2" borderId="163" xfId="0" applyFont="1" applyFill="1" applyBorder="1" applyAlignment="1">
      <alignment horizontal="center" vertical="center"/>
    </xf>
    <xf numFmtId="190" fontId="6" fillId="2" borderId="25" xfId="0" applyNumberFormat="1" applyFont="1" applyFill="1" applyBorder="1" applyAlignment="1">
      <alignment horizontal="left" vertical="center"/>
    </xf>
    <xf numFmtId="190" fontId="6" fillId="2" borderId="52" xfId="0" applyNumberFormat="1" applyFont="1" applyFill="1" applyBorder="1" applyAlignment="1">
      <alignment horizontal="left" vertical="center"/>
    </xf>
    <xf numFmtId="190" fontId="6" fillId="2" borderId="26" xfId="0" applyNumberFormat="1" applyFont="1" applyFill="1" applyBorder="1" applyAlignment="1">
      <alignment horizontal="left" vertical="center"/>
    </xf>
    <xf numFmtId="190" fontId="6" fillId="2" borderId="53" xfId="0" applyNumberFormat="1" applyFont="1" applyFill="1" applyBorder="1" applyAlignment="1">
      <alignment horizontal="left" vertical="center"/>
    </xf>
    <xf numFmtId="190" fontId="6" fillId="2" borderId="165" xfId="0" applyNumberFormat="1" applyFont="1" applyFill="1" applyBorder="1" applyAlignment="1">
      <alignment horizontal="left" vertical="center"/>
    </xf>
    <xf numFmtId="190" fontId="6" fillId="2" borderId="167" xfId="0" applyNumberFormat="1" applyFont="1" applyFill="1" applyBorder="1" applyAlignment="1">
      <alignment horizontal="left" vertical="center"/>
    </xf>
    <xf numFmtId="0" fontId="4" fillId="2" borderId="129" xfId="0" applyFont="1" applyFill="1" applyBorder="1" applyAlignment="1">
      <alignment horizontal="center" vertical="center"/>
    </xf>
    <xf numFmtId="0" fontId="4" fillId="2" borderId="103" xfId="0" applyFont="1" applyFill="1" applyBorder="1" applyAlignment="1">
      <alignment horizontal="center" vertical="center"/>
    </xf>
    <xf numFmtId="179" fontId="6" fillId="4" borderId="102" xfId="0" applyNumberFormat="1" applyFont="1" applyFill="1" applyBorder="1" applyAlignment="1" applyProtection="1">
      <alignment horizontal="center" vertical="center"/>
      <protection locked="0"/>
    </xf>
    <xf numFmtId="179" fontId="6" fillId="4" borderId="12" xfId="0" applyNumberFormat="1" applyFont="1" applyFill="1" applyBorder="1" applyAlignment="1" applyProtection="1">
      <alignment horizontal="center" vertical="center"/>
      <protection locked="0"/>
    </xf>
    <xf numFmtId="179" fontId="6" fillId="4" borderId="37" xfId="0" applyNumberFormat="1" applyFont="1" applyFill="1" applyBorder="1" applyAlignment="1" applyProtection="1">
      <alignment horizontal="center" vertical="center"/>
      <protection locked="0"/>
    </xf>
    <xf numFmtId="179" fontId="6" fillId="4" borderId="103" xfId="0" applyNumberFormat="1" applyFont="1" applyFill="1" applyBorder="1" applyAlignment="1" applyProtection="1">
      <alignment horizontal="center" vertical="center"/>
      <protection locked="0"/>
    </xf>
    <xf numFmtId="179" fontId="6" fillId="4" borderId="40" xfId="0" applyNumberFormat="1" applyFont="1" applyFill="1" applyBorder="1" applyAlignment="1" applyProtection="1">
      <alignment horizontal="center" vertical="center"/>
      <protection locked="0"/>
    </xf>
    <xf numFmtId="179" fontId="6" fillId="4" borderId="41" xfId="0" applyNumberFormat="1" applyFont="1" applyFill="1" applyBorder="1" applyAlignment="1" applyProtection="1">
      <alignment horizontal="center" vertical="center"/>
      <protection locked="0"/>
    </xf>
    <xf numFmtId="184" fontId="6" fillId="3" borderId="95" xfId="0" applyNumberFormat="1" applyFont="1" applyFill="1" applyBorder="1" applyAlignment="1">
      <alignment horizontal="right" vertical="center"/>
    </xf>
    <xf numFmtId="184" fontId="6" fillId="3" borderId="54" xfId="0" applyNumberFormat="1" applyFont="1" applyFill="1" applyBorder="1" applyAlignment="1">
      <alignment horizontal="right" vertical="center"/>
    </xf>
    <xf numFmtId="0" fontId="6" fillId="2" borderId="144" xfId="0" applyFont="1" applyFill="1" applyBorder="1" applyAlignment="1">
      <alignment horizontal="left" vertical="center"/>
    </xf>
    <xf numFmtId="179" fontId="11" fillId="4" borderId="39" xfId="0" applyNumberFormat="1" applyFont="1" applyFill="1" applyBorder="1" applyAlignment="1" applyProtection="1">
      <alignment horizontal="center" vertical="center"/>
      <protection locked="0"/>
    </xf>
    <xf numFmtId="179" fontId="11" fillId="4" borderId="40" xfId="0" applyNumberFormat="1" applyFont="1" applyFill="1" applyBorder="1" applyAlignment="1" applyProtection="1">
      <alignment horizontal="center" vertical="center"/>
      <protection locked="0"/>
    </xf>
    <xf numFmtId="179" fontId="11" fillId="4" borderId="41" xfId="0" applyNumberFormat="1" applyFont="1" applyFill="1" applyBorder="1" applyAlignment="1" applyProtection="1">
      <alignment horizontal="center" vertical="center"/>
      <protection locked="0"/>
    </xf>
    <xf numFmtId="176" fontId="6" fillId="3" borderId="18" xfId="0" applyNumberFormat="1" applyFont="1" applyFill="1" applyBorder="1" applyAlignment="1" applyProtection="1">
      <alignment horizontal="right" vertical="center"/>
      <protection hidden="1"/>
    </xf>
    <xf numFmtId="176" fontId="6" fillId="3" borderId="37" xfId="0" applyNumberFormat="1" applyFont="1" applyFill="1" applyBorder="1" applyAlignment="1" applyProtection="1">
      <alignment horizontal="right" vertical="center"/>
      <protection hidden="1"/>
    </xf>
    <xf numFmtId="178" fontId="6" fillId="3" borderId="39" xfId="0" applyNumberFormat="1" applyFont="1" applyFill="1" applyBorder="1" applyAlignment="1" applyProtection="1">
      <alignment horizontal="right" vertical="center"/>
      <protection hidden="1"/>
    </xf>
    <xf numFmtId="178" fontId="6" fillId="3" borderId="41" xfId="0" applyNumberFormat="1" applyFont="1" applyFill="1" applyBorder="1" applyAlignment="1" applyProtection="1">
      <alignment horizontal="right" vertical="center"/>
      <protection hidden="1"/>
    </xf>
  </cellXfs>
  <cellStyles count="5">
    <cellStyle name="ハイパーリンク" xfId="4" builtinId="8"/>
    <cellStyle name="桁区切り" xfId="3" builtinId="6"/>
    <cellStyle name="桁区切り 2" xfId="2" xr:uid="{527C6FFE-CC41-4626-8B07-68A0616A972F}"/>
    <cellStyle name="標準" xfId="0" builtinId="0"/>
    <cellStyle name="標準 2" xfId="1" xr:uid="{C8BA1F51-32BE-44FB-9D35-97260BAC1004}"/>
  </cellStyles>
  <dxfs count="32">
    <dxf>
      <fill>
        <patternFill>
          <bgColor theme="0" tint="-0.24994659260841701"/>
        </patternFill>
      </fill>
    </dxf>
    <dxf>
      <fill>
        <patternFill>
          <bgColor theme="0" tint="-0.24994659260841701"/>
        </patternFill>
      </fill>
    </dxf>
    <dxf>
      <font>
        <color rgb="FFFF0000"/>
      </font>
      <fill>
        <patternFill>
          <bgColor rgb="FFFFCCCC"/>
        </patternFill>
      </fill>
    </dxf>
    <dxf>
      <fill>
        <patternFill>
          <bgColor theme="0" tint="-0.24994659260841701"/>
        </patternFill>
      </fill>
    </dxf>
    <dxf>
      <font>
        <color rgb="FFFF0000"/>
      </font>
      <fill>
        <patternFill>
          <bgColor rgb="FFFFCCCC"/>
        </patternFill>
      </fill>
    </dxf>
    <dxf>
      <fill>
        <patternFill>
          <bgColor theme="0" tint="-0.24994659260841701"/>
        </patternFill>
      </fill>
    </dxf>
    <dxf>
      <font>
        <color rgb="FFFF0000"/>
      </font>
      <fill>
        <patternFill>
          <bgColor rgb="FFFFCCCC"/>
        </patternFill>
      </fill>
    </dxf>
    <dxf>
      <fill>
        <patternFill>
          <bgColor theme="0" tint="-0.24994659260841701"/>
        </patternFill>
      </fill>
    </dxf>
    <dxf>
      <font>
        <color rgb="FFFF0000"/>
      </font>
      <fill>
        <patternFill>
          <bgColor rgb="FFFFCCCC"/>
        </patternFill>
      </fill>
    </dxf>
    <dxf>
      <fill>
        <patternFill>
          <bgColor theme="0" tint="-0.24994659260841701"/>
        </patternFill>
      </fill>
    </dxf>
    <dxf>
      <font>
        <color rgb="FFFF0000"/>
      </font>
      <fill>
        <patternFill>
          <bgColor rgb="FFFFCCCC"/>
        </patternFill>
      </fill>
    </dxf>
    <dxf>
      <fill>
        <patternFill>
          <bgColor theme="0" tint="-0.24994659260841701"/>
        </patternFill>
      </fill>
    </dxf>
    <dxf>
      <font>
        <color rgb="FFFF0000"/>
      </font>
      <fill>
        <patternFill>
          <bgColor rgb="FFFFCCCC"/>
        </patternFill>
      </fill>
    </dxf>
    <dxf>
      <fill>
        <patternFill>
          <bgColor theme="0" tint="-0.24994659260841701"/>
        </patternFill>
      </fill>
    </dxf>
    <dxf>
      <font>
        <color rgb="FFFF0000"/>
      </font>
      <fill>
        <patternFill>
          <bgColor rgb="FFFFCCCC"/>
        </patternFill>
      </fill>
    </dxf>
    <dxf>
      <fill>
        <patternFill>
          <bgColor theme="0" tint="-0.24994659260841701"/>
        </patternFill>
      </fill>
    </dxf>
    <dxf>
      <font>
        <color rgb="FFFF0000"/>
      </font>
      <fill>
        <patternFill>
          <bgColor rgb="FFFFCCCC"/>
        </patternFill>
      </fill>
    </dxf>
    <dxf>
      <fill>
        <patternFill>
          <bgColor theme="0" tint="-0.24994659260841701"/>
        </patternFill>
      </fill>
    </dxf>
    <dxf>
      <fill>
        <patternFill>
          <bgColor theme="0" tint="-0.24994659260841701"/>
        </patternFill>
      </fill>
    </dxf>
    <dxf>
      <fill>
        <patternFill>
          <bgColor rgb="FFFFFFCC"/>
        </patternFill>
      </fill>
    </dxf>
    <dxf>
      <fill>
        <patternFill>
          <bgColor theme="0" tint="-0.24994659260841701"/>
        </patternFill>
      </fill>
    </dxf>
    <dxf>
      <fill>
        <patternFill>
          <bgColor rgb="FFFFFFCC"/>
        </patternFill>
      </fill>
    </dxf>
    <dxf>
      <font>
        <color rgb="FFFF0000"/>
      </font>
      <fill>
        <patternFill>
          <bgColor rgb="FFFFCCCC"/>
        </patternFill>
      </fill>
    </dxf>
    <dxf>
      <fill>
        <patternFill>
          <bgColor theme="0" tint="-0.24994659260841701"/>
        </patternFill>
      </fill>
    </dxf>
    <dxf>
      <font>
        <color rgb="FFFF0000"/>
      </font>
      <fill>
        <patternFill>
          <bgColor rgb="FFFFCCCC"/>
        </patternFill>
      </fill>
    </dxf>
    <dxf>
      <fill>
        <patternFill>
          <bgColor theme="0" tint="-0.24994659260841701"/>
        </patternFill>
      </fill>
    </dxf>
    <dxf>
      <font>
        <color rgb="FFFF0000"/>
      </font>
      <fill>
        <patternFill>
          <bgColor rgb="FFFFCCCC"/>
        </patternFill>
      </fill>
    </dxf>
    <dxf>
      <fill>
        <patternFill>
          <bgColor theme="0" tint="-0.24994659260841701"/>
        </patternFill>
      </fill>
    </dxf>
    <dxf>
      <font>
        <color rgb="FFFF0000"/>
      </font>
      <fill>
        <patternFill>
          <bgColor rgb="FFFFCCCC"/>
        </patternFill>
      </fill>
    </dxf>
    <dxf>
      <fill>
        <patternFill>
          <bgColor theme="0" tint="-0.24994659260841701"/>
        </patternFill>
      </fill>
    </dxf>
    <dxf>
      <font>
        <color rgb="FFFF0000"/>
      </font>
      <fill>
        <patternFill>
          <bgColor rgb="FFFFCCCC"/>
        </patternFill>
      </fill>
    </dxf>
    <dxf>
      <font>
        <color rgb="FFFF0000"/>
      </font>
      <fill>
        <patternFill>
          <bgColor rgb="FFFFCCCC"/>
        </patternFill>
      </fill>
    </dxf>
  </dxfs>
  <tableStyles count="0" defaultTableStyle="TableStyleMedium2" defaultPivotStyle="PivotStyleLight16"/>
  <colors>
    <mruColors>
      <color rgb="FFFFCCCC"/>
      <color rgb="FFFFCCFF"/>
      <color rgb="FFFFFFCC"/>
      <color rgb="FF0000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 TargetMode="External"/><Relationship Id="rId1" Type="http://schemas.openxmlformats.org/officeDocument/2006/relationships/hyperlink" Target="" TargetMode="External"/></Relationships>
</file>

<file path=xl/worksheets/_rels/sheet3.xml.rels><?xml version="1.0" encoding="UTF-8" standalone="yes"?><Relationships xmlns="http://schemas.openxmlformats.org/package/2006/relationships"><Relationship Id="rId1" Type="http://schemas.openxmlformats.org/officeDocument/2006/relationships/hyperlink" Targe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 TargetMode="External"/></Relationships>
</file>

<file path=xl/worksheets/_rels/sheet6.xml.rels><?xml version="1.0" encoding="UTF-8" standalone="yes"?><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2A4B5-7C28-45A9-A703-59C051037BD7}">
  <dimension ref="A1:I10"/>
  <sheetViews>
    <sheetView zoomScaleNormal="100" workbookViewId="0">
      <selection activeCell="C15" sqref="C15"/>
    </sheetView>
  </sheetViews>
  <sheetFormatPr defaultColWidth="8.58203125" defaultRowHeight="18" x14ac:dyDescent="0.55000000000000004"/>
  <cols>
    <col min="1" max="1" width="3" style="1" customWidth="1"/>
    <col min="2" max="2" width="20.08203125" style="1" bestFit="1" customWidth="1"/>
    <col min="3" max="5" width="15.75" style="1" customWidth="1"/>
    <col min="6" max="8" width="15.75" style="3" customWidth="1"/>
    <col min="9" max="16384" width="8.58203125" style="1"/>
  </cols>
  <sheetData>
    <row r="1" spans="1:9" x14ac:dyDescent="0.55000000000000004">
      <c r="A1" s="2" t="s">
        <v>0</v>
      </c>
      <c r="B1" s="2"/>
    </row>
    <row r="2" spans="1:9" ht="18.5" thickBot="1" x14ac:dyDescent="0.6">
      <c r="A2" s="2"/>
      <c r="B2" s="236" t="s">
        <v>458</v>
      </c>
    </row>
    <row r="3" spans="1:9" x14ac:dyDescent="0.55000000000000004">
      <c r="B3" s="4"/>
      <c r="C3" s="17" t="s">
        <v>1</v>
      </c>
      <c r="D3" s="18"/>
      <c r="E3" s="5" t="s">
        <v>2</v>
      </c>
      <c r="F3" s="19" t="s">
        <v>3</v>
      </c>
      <c r="G3" s="20"/>
      <c r="H3" s="6" t="s">
        <v>4</v>
      </c>
    </row>
    <row r="4" spans="1:9" ht="18.5" thickBot="1" x14ac:dyDescent="0.6">
      <c r="B4" s="7" t="s">
        <v>5</v>
      </c>
      <c r="C4" s="10" t="s">
        <v>6</v>
      </c>
      <c r="D4" s="14" t="s">
        <v>7</v>
      </c>
      <c r="E4" s="8" t="s">
        <v>8</v>
      </c>
      <c r="F4" s="16" t="s">
        <v>6</v>
      </c>
      <c r="G4" s="15" t="s">
        <v>7</v>
      </c>
      <c r="H4" s="9" t="s">
        <v>9</v>
      </c>
    </row>
    <row r="5" spans="1:9" x14ac:dyDescent="0.55000000000000004">
      <c r="B5" s="11" t="s">
        <v>10</v>
      </c>
      <c r="C5" s="214">
        <f>空調!E56</f>
        <v>0</v>
      </c>
      <c r="D5" s="215">
        <f>空調!G56</f>
        <v>0</v>
      </c>
      <c r="E5" s="216">
        <f>空調!I56</f>
        <v>0</v>
      </c>
      <c r="F5" s="217">
        <f>空調!E57</f>
        <v>0</v>
      </c>
      <c r="G5" s="218">
        <f>空調!G57</f>
        <v>0</v>
      </c>
      <c r="H5" s="219">
        <f>空調!I57</f>
        <v>0</v>
      </c>
      <c r="I5" s="235"/>
    </row>
    <row r="6" spans="1:9" x14ac:dyDescent="0.55000000000000004">
      <c r="B6" s="12" t="s">
        <v>11</v>
      </c>
      <c r="C6" s="220">
        <f>換気!E67</f>
        <v>0</v>
      </c>
      <c r="D6" s="221">
        <f>換気!G67</f>
        <v>0</v>
      </c>
      <c r="E6" s="222">
        <f>換気!I67</f>
        <v>0</v>
      </c>
      <c r="F6" s="223">
        <f>換気!E68</f>
        <v>0</v>
      </c>
      <c r="G6" s="224">
        <f>換気!G68</f>
        <v>0</v>
      </c>
      <c r="H6" s="225">
        <f>換気!I68</f>
        <v>0</v>
      </c>
      <c r="I6" s="235"/>
    </row>
    <row r="7" spans="1:9" x14ac:dyDescent="0.55000000000000004">
      <c r="B7" s="12" t="s">
        <v>12</v>
      </c>
      <c r="C7" s="220">
        <f>LED照明!E50</f>
        <v>0</v>
      </c>
      <c r="D7" s="221">
        <f>LED照明!G50</f>
        <v>0</v>
      </c>
      <c r="E7" s="222">
        <f>LED照明!I50</f>
        <v>0</v>
      </c>
      <c r="F7" s="223">
        <f>LED照明!E51</f>
        <v>0</v>
      </c>
      <c r="G7" s="224">
        <f>LED照明!G51</f>
        <v>0</v>
      </c>
      <c r="H7" s="225">
        <f>LED照明!I51</f>
        <v>0</v>
      </c>
      <c r="I7" s="235"/>
    </row>
    <row r="8" spans="1:9" x14ac:dyDescent="0.55000000000000004">
      <c r="B8" s="12" t="s">
        <v>13</v>
      </c>
      <c r="C8" s="226" t="s">
        <v>14</v>
      </c>
      <c r="D8" s="227" t="s">
        <v>14</v>
      </c>
      <c r="E8" s="228" t="s">
        <v>14</v>
      </c>
      <c r="F8" s="223">
        <f>'(業務用)給湯'!$E$68</f>
        <v>0</v>
      </c>
      <c r="G8" s="224">
        <f>'(業務用)給湯'!$G$68</f>
        <v>0</v>
      </c>
      <c r="H8" s="225">
        <f>'(業務用)給湯'!$I$68</f>
        <v>0</v>
      </c>
      <c r="I8" s="235"/>
    </row>
    <row r="9" spans="1:9" x14ac:dyDescent="0.55000000000000004">
      <c r="B9" s="12" t="s">
        <v>15</v>
      </c>
      <c r="C9" s="226" t="s">
        <v>14</v>
      </c>
      <c r="D9" s="227" t="s">
        <v>14</v>
      </c>
      <c r="E9" s="228" t="s">
        <v>14</v>
      </c>
      <c r="F9" s="223">
        <f>'(家庭用)給湯'!$E$63</f>
        <v>0</v>
      </c>
      <c r="G9" s="224">
        <f>'(家庭用)給湯'!$G$63</f>
        <v>0</v>
      </c>
      <c r="H9" s="225">
        <f>'(家庭用)給湯'!$I$63</f>
        <v>0</v>
      </c>
      <c r="I9" s="235"/>
    </row>
    <row r="10" spans="1:9" ht="18.5" thickBot="1" x14ac:dyDescent="0.6">
      <c r="B10" s="13" t="s">
        <v>16</v>
      </c>
      <c r="C10" s="229" t="s">
        <v>14</v>
      </c>
      <c r="D10" s="230" t="s">
        <v>14</v>
      </c>
      <c r="E10" s="231">
        <f>太陽光!E36</f>
        <v>0</v>
      </c>
      <c r="F10" s="232" t="s">
        <v>14</v>
      </c>
      <c r="G10" s="233" t="s">
        <v>14</v>
      </c>
      <c r="H10" s="234">
        <f>太陽光!E38</f>
        <v>0</v>
      </c>
      <c r="I10" s="235"/>
    </row>
  </sheetData>
  <phoneticPr fontId="1"/>
  <conditionalFormatting sqref="E5:E10">
    <cfRule type="expression" dxfId="31" priority="2">
      <formula>AND($E5&lt;&gt;"",$E5&lt;0)</formula>
    </cfRule>
  </conditionalFormatting>
  <conditionalFormatting sqref="H5:H10">
    <cfRule type="expression" dxfId="30" priority="1">
      <formula>AND($H5&lt;&gt;"",$H5&lt;0)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21B1D-3B1F-4ECA-B986-83E6FF4BD3C7}">
  <dimension ref="A1:Y57"/>
  <sheetViews>
    <sheetView tabSelected="1" topLeftCell="B2" zoomScale="80" zoomScaleNormal="80" workbookViewId="0">
      <selection activeCell="B2" sqref="B2"/>
    </sheetView>
  </sheetViews>
  <sheetFormatPr defaultColWidth="8.58203125" defaultRowHeight="18" x14ac:dyDescent="0.55000000000000004"/>
  <cols>
    <col min="1" max="1" width="3" style="25" hidden="1" customWidth="1"/>
    <col min="2" max="2" width="3" style="25" customWidth="1"/>
    <col min="3" max="3" width="15" style="25" bestFit="1" customWidth="1"/>
    <col min="4" max="4" width="8.58203125" style="25"/>
    <col min="5" max="20" width="5.08203125" style="25" customWidth="1"/>
    <col min="21" max="21" width="2.08203125" style="25" hidden="1" customWidth="1"/>
    <col min="22" max="22" width="4.08203125" style="25" hidden="1" customWidth="1"/>
    <col min="23" max="23" width="5.58203125" style="25" customWidth="1"/>
    <col min="24" max="24" width="6.58203125" style="25" customWidth="1"/>
    <col min="25" max="16384" width="8.58203125" style="25"/>
  </cols>
  <sheetData>
    <row r="1" spans="1:25" s="76" customFormat="1" hidden="1" x14ac:dyDescent="0.55000000000000004">
      <c r="A1" s="203"/>
      <c r="B1" s="203"/>
      <c r="C1" s="203"/>
      <c r="D1" s="203"/>
      <c r="E1" s="203"/>
      <c r="F1" s="203"/>
      <c r="G1" s="203"/>
      <c r="H1" s="203"/>
      <c r="I1" s="203"/>
      <c r="J1" s="203"/>
      <c r="K1" s="203"/>
      <c r="L1" s="203"/>
      <c r="M1" s="203"/>
      <c r="N1" s="203"/>
      <c r="O1" s="203"/>
      <c r="P1" s="203"/>
      <c r="Q1" s="203"/>
      <c r="R1" s="203"/>
      <c r="S1" s="203"/>
      <c r="T1" s="203"/>
      <c r="U1" s="203" t="s">
        <v>456</v>
      </c>
      <c r="V1" s="203" t="s">
        <v>456</v>
      </c>
      <c r="W1" s="203"/>
      <c r="X1" s="203"/>
      <c r="Y1" s="203"/>
    </row>
    <row r="2" spans="1:25" x14ac:dyDescent="0.55000000000000004">
      <c r="A2" s="202"/>
      <c r="B2" s="26" t="s">
        <v>17</v>
      </c>
    </row>
    <row r="3" spans="1:25" x14ac:dyDescent="0.55000000000000004">
      <c r="A3" s="202"/>
      <c r="C3" s="25" t="s">
        <v>18</v>
      </c>
    </row>
    <row r="4" spans="1:25" x14ac:dyDescent="0.55000000000000004">
      <c r="A4" s="202"/>
      <c r="C4" s="25" t="s">
        <v>19</v>
      </c>
    </row>
    <row r="5" spans="1:25" x14ac:dyDescent="0.55000000000000004">
      <c r="A5" s="202"/>
      <c r="C5" s="25" t="s">
        <v>20</v>
      </c>
    </row>
    <row r="6" spans="1:25" x14ac:dyDescent="0.55000000000000004">
      <c r="A6" s="202"/>
      <c r="C6" s="25" t="s">
        <v>477</v>
      </c>
    </row>
    <row r="7" spans="1:25" x14ac:dyDescent="0.55000000000000004">
      <c r="A7" s="202"/>
      <c r="C7" s="25" t="s">
        <v>21</v>
      </c>
    </row>
    <row r="8" spans="1:25" x14ac:dyDescent="0.55000000000000004">
      <c r="A8" s="202"/>
      <c r="C8" s="25" t="s">
        <v>400</v>
      </c>
    </row>
    <row r="9" spans="1:25" x14ac:dyDescent="0.55000000000000004">
      <c r="A9" s="202"/>
      <c r="C9" s="25" t="s">
        <v>479</v>
      </c>
    </row>
    <row r="10" spans="1:25" x14ac:dyDescent="0.55000000000000004">
      <c r="A10" s="202"/>
      <c r="C10" s="25" t="s">
        <v>401</v>
      </c>
    </row>
    <row r="11" spans="1:25" x14ac:dyDescent="0.55000000000000004">
      <c r="A11" s="202"/>
      <c r="C11" s="25" t="s">
        <v>480</v>
      </c>
    </row>
    <row r="12" spans="1:25" x14ac:dyDescent="0.55000000000000004">
      <c r="A12" s="202"/>
      <c r="C12" s="25" t="s">
        <v>481</v>
      </c>
    </row>
    <row r="13" spans="1:25" x14ac:dyDescent="0.55000000000000004">
      <c r="A13" s="202"/>
      <c r="C13" s="25" t="s">
        <v>431</v>
      </c>
    </row>
    <row r="14" spans="1:25" x14ac:dyDescent="0.55000000000000004">
      <c r="A14" s="202"/>
      <c r="C14" s="25" t="s">
        <v>478</v>
      </c>
    </row>
    <row r="15" spans="1:25" x14ac:dyDescent="0.55000000000000004">
      <c r="A15" s="202"/>
    </row>
    <row r="16" spans="1:25" hidden="1" x14ac:dyDescent="0.55000000000000004">
      <c r="A16" s="202" t="s">
        <v>456</v>
      </c>
      <c r="C16" s="25" t="s">
        <v>22</v>
      </c>
    </row>
    <row r="17" spans="1:17" hidden="1" x14ac:dyDescent="0.55000000000000004">
      <c r="A17" s="202" t="s">
        <v>456</v>
      </c>
      <c r="C17" s="25" t="s">
        <v>23</v>
      </c>
      <c r="E17" s="25" t="s">
        <v>402</v>
      </c>
    </row>
    <row r="18" spans="1:17" hidden="1" x14ac:dyDescent="0.55000000000000004">
      <c r="A18" s="202" t="s">
        <v>456</v>
      </c>
      <c r="C18" s="25" t="s">
        <v>24</v>
      </c>
      <c r="E18" s="25" t="s">
        <v>403</v>
      </c>
    </row>
    <row r="19" spans="1:17" hidden="1" x14ac:dyDescent="0.55000000000000004">
      <c r="A19" s="202" t="s">
        <v>456</v>
      </c>
    </row>
    <row r="20" spans="1:17" hidden="1" x14ac:dyDescent="0.55000000000000004">
      <c r="A20" s="202" t="s">
        <v>456</v>
      </c>
      <c r="C20" s="25" t="s">
        <v>25</v>
      </c>
    </row>
    <row r="21" spans="1:17" hidden="1" x14ac:dyDescent="0.55000000000000004">
      <c r="A21" s="202" t="s">
        <v>456</v>
      </c>
      <c r="C21" s="25" t="s">
        <v>404</v>
      </c>
    </row>
    <row r="22" spans="1:17" hidden="1" x14ac:dyDescent="0.55000000000000004">
      <c r="A22" s="202" t="s">
        <v>456</v>
      </c>
    </row>
    <row r="23" spans="1:17" ht="18.5" thickBot="1" x14ac:dyDescent="0.6">
      <c r="A23" s="202"/>
      <c r="C23" s="25" t="s">
        <v>26</v>
      </c>
    </row>
    <row r="24" spans="1:17" x14ac:dyDescent="0.55000000000000004">
      <c r="A24" s="202"/>
      <c r="C24" s="27"/>
      <c r="D24" s="28"/>
      <c r="E24" s="289" t="s">
        <v>27</v>
      </c>
      <c r="F24" s="290"/>
      <c r="G24" s="290"/>
      <c r="H24" s="290"/>
      <c r="I24" s="290"/>
      <c r="J24" s="290"/>
      <c r="K24" s="290"/>
      <c r="L24" s="290"/>
      <c r="M24" s="290"/>
      <c r="N24" s="290"/>
      <c r="O24" s="290"/>
      <c r="P24" s="291"/>
    </row>
    <row r="25" spans="1:17" ht="18.5" thickBot="1" x14ac:dyDescent="0.6">
      <c r="A25" s="202"/>
      <c r="C25" s="30" t="s">
        <v>28</v>
      </c>
      <c r="D25" s="31" t="s">
        <v>29</v>
      </c>
      <c r="E25" s="32" t="s">
        <v>30</v>
      </c>
      <c r="F25" s="33" t="s">
        <v>31</v>
      </c>
      <c r="G25" s="33" t="s">
        <v>32</v>
      </c>
      <c r="H25" s="33" t="s">
        <v>33</v>
      </c>
      <c r="I25" s="33" t="s">
        <v>34</v>
      </c>
      <c r="J25" s="33" t="s">
        <v>35</v>
      </c>
      <c r="K25" s="33" t="s">
        <v>36</v>
      </c>
      <c r="L25" s="33" t="s">
        <v>37</v>
      </c>
      <c r="M25" s="33" t="s">
        <v>38</v>
      </c>
      <c r="N25" s="33" t="s">
        <v>39</v>
      </c>
      <c r="O25" s="33" t="s">
        <v>40</v>
      </c>
      <c r="P25" s="34" t="s">
        <v>41</v>
      </c>
    </row>
    <row r="26" spans="1:17" x14ac:dyDescent="0.55000000000000004">
      <c r="A26" s="202"/>
      <c r="C26" s="282" t="s">
        <v>42</v>
      </c>
      <c r="D26" s="36" t="s">
        <v>43</v>
      </c>
      <c r="E26" s="180">
        <v>10</v>
      </c>
      <c r="F26" s="181">
        <v>10</v>
      </c>
      <c r="G26" s="181">
        <v>10</v>
      </c>
      <c r="H26" s="181">
        <v>10</v>
      </c>
      <c r="I26" s="181">
        <v>10</v>
      </c>
      <c r="J26" s="181">
        <v>10</v>
      </c>
      <c r="K26" s="181">
        <v>10</v>
      </c>
      <c r="L26" s="181">
        <v>10</v>
      </c>
      <c r="M26" s="181">
        <v>10</v>
      </c>
      <c r="N26" s="181">
        <v>10</v>
      </c>
      <c r="O26" s="181">
        <v>10</v>
      </c>
      <c r="P26" s="182">
        <v>10</v>
      </c>
    </row>
    <row r="27" spans="1:17" x14ac:dyDescent="0.55000000000000004">
      <c r="A27" s="202"/>
      <c r="C27" s="283"/>
      <c r="D27" s="37" t="s">
        <v>44</v>
      </c>
      <c r="E27" s="183">
        <v>10</v>
      </c>
      <c r="F27" s="184">
        <v>10</v>
      </c>
      <c r="G27" s="184">
        <v>10</v>
      </c>
      <c r="H27" s="184">
        <v>10</v>
      </c>
      <c r="I27" s="184">
        <v>10</v>
      </c>
      <c r="J27" s="184">
        <v>10</v>
      </c>
      <c r="K27" s="184">
        <v>10</v>
      </c>
      <c r="L27" s="184">
        <v>10</v>
      </c>
      <c r="M27" s="184">
        <v>10</v>
      </c>
      <c r="N27" s="184">
        <v>10</v>
      </c>
      <c r="O27" s="184">
        <v>10</v>
      </c>
      <c r="P27" s="185">
        <v>10</v>
      </c>
    </row>
    <row r="28" spans="1:17" x14ac:dyDescent="0.55000000000000004">
      <c r="A28" s="202"/>
      <c r="C28" s="284" t="s">
        <v>475</v>
      </c>
      <c r="D28" s="38" t="s">
        <v>43</v>
      </c>
      <c r="E28" s="186">
        <v>10</v>
      </c>
      <c r="F28" s="187">
        <v>10</v>
      </c>
      <c r="G28" s="187">
        <v>10</v>
      </c>
      <c r="H28" s="187">
        <v>10</v>
      </c>
      <c r="I28" s="187">
        <v>10</v>
      </c>
      <c r="J28" s="187">
        <v>10</v>
      </c>
      <c r="K28" s="187">
        <v>10</v>
      </c>
      <c r="L28" s="187">
        <v>10</v>
      </c>
      <c r="M28" s="187">
        <v>10</v>
      </c>
      <c r="N28" s="187">
        <v>10</v>
      </c>
      <c r="O28" s="187">
        <v>10</v>
      </c>
      <c r="P28" s="188">
        <v>10</v>
      </c>
    </row>
    <row r="29" spans="1:17" ht="18.5" thickBot="1" x14ac:dyDescent="0.6">
      <c r="A29" s="202"/>
      <c r="C29" s="285"/>
      <c r="D29" s="40" t="s">
        <v>44</v>
      </c>
      <c r="E29" s="189">
        <v>10</v>
      </c>
      <c r="F29" s="190">
        <v>10</v>
      </c>
      <c r="G29" s="190">
        <v>10</v>
      </c>
      <c r="H29" s="190">
        <v>10</v>
      </c>
      <c r="I29" s="190">
        <v>10</v>
      </c>
      <c r="J29" s="190">
        <v>10</v>
      </c>
      <c r="K29" s="190">
        <v>10</v>
      </c>
      <c r="L29" s="190">
        <v>10</v>
      </c>
      <c r="M29" s="190">
        <v>10</v>
      </c>
      <c r="N29" s="190">
        <v>10</v>
      </c>
      <c r="O29" s="190">
        <v>10</v>
      </c>
      <c r="P29" s="191">
        <v>10</v>
      </c>
    </row>
    <row r="30" spans="1:17" ht="18.5" hidden="1" thickBot="1" x14ac:dyDescent="0.6">
      <c r="A30" s="202" t="s">
        <v>456</v>
      </c>
      <c r="C30" s="282" t="s">
        <v>46</v>
      </c>
      <c r="D30" s="36" t="s">
        <v>43</v>
      </c>
      <c r="E30" s="41">
        <v>0</v>
      </c>
      <c r="F30" s="42">
        <v>0</v>
      </c>
      <c r="G30" s="42">
        <v>0</v>
      </c>
      <c r="H30" s="42">
        <v>0.151</v>
      </c>
      <c r="I30" s="42">
        <v>0.22</v>
      </c>
      <c r="J30" s="42">
        <v>0.308</v>
      </c>
      <c r="K30" s="42">
        <v>0.56599999999999995</v>
      </c>
      <c r="L30" s="42">
        <v>0.60499999999999998</v>
      </c>
      <c r="M30" s="42">
        <v>0.36199999999999999</v>
      </c>
      <c r="N30" s="42">
        <v>0.17</v>
      </c>
      <c r="O30" s="42">
        <v>0.107</v>
      </c>
      <c r="P30" s="43">
        <v>0</v>
      </c>
    </row>
    <row r="31" spans="1:17" hidden="1" x14ac:dyDescent="0.55000000000000004">
      <c r="A31" s="202" t="s">
        <v>456</v>
      </c>
      <c r="C31" s="283"/>
      <c r="D31" s="37" t="s">
        <v>44</v>
      </c>
      <c r="E31" s="44">
        <v>0.41699999999999998</v>
      </c>
      <c r="F31" s="45">
        <v>0.41899999999999998</v>
      </c>
      <c r="G31" s="45">
        <v>0.27400000000000002</v>
      </c>
      <c r="H31" s="45">
        <v>8.8999999999999996E-2</v>
      </c>
      <c r="I31" s="45">
        <v>6.2E-2</v>
      </c>
      <c r="J31" s="45">
        <v>0</v>
      </c>
      <c r="K31" s="45">
        <v>0</v>
      </c>
      <c r="L31" s="45">
        <v>0</v>
      </c>
      <c r="M31" s="45">
        <v>0</v>
      </c>
      <c r="N31" s="45">
        <v>7.6999999999999999E-2</v>
      </c>
      <c r="O31" s="45">
        <v>0.22500000000000001</v>
      </c>
      <c r="P31" s="46">
        <v>0.32200000000000001</v>
      </c>
      <c r="Q31" s="47" t="s">
        <v>47</v>
      </c>
    </row>
    <row r="32" spans="1:17" hidden="1" x14ac:dyDescent="0.55000000000000004">
      <c r="A32" s="202" t="s">
        <v>456</v>
      </c>
      <c r="C32" s="282" t="s">
        <v>48</v>
      </c>
      <c r="D32" s="36" t="s">
        <v>43</v>
      </c>
      <c r="E32" s="48">
        <f>E26*E30*E28</f>
        <v>0</v>
      </c>
      <c r="F32" s="49">
        <f t="shared" ref="F32:P33" si="0">F26*F30*F28</f>
        <v>0</v>
      </c>
      <c r="G32" s="49">
        <f t="shared" si="0"/>
        <v>0</v>
      </c>
      <c r="H32" s="49">
        <f t="shared" si="0"/>
        <v>15.1</v>
      </c>
      <c r="I32" s="49">
        <f t="shared" si="0"/>
        <v>22</v>
      </c>
      <c r="J32" s="49">
        <f t="shared" si="0"/>
        <v>30.8</v>
      </c>
      <c r="K32" s="49">
        <f t="shared" si="0"/>
        <v>56.599999999999994</v>
      </c>
      <c r="L32" s="49">
        <f t="shared" si="0"/>
        <v>60.5</v>
      </c>
      <c r="M32" s="49">
        <f t="shared" si="0"/>
        <v>36.200000000000003</v>
      </c>
      <c r="N32" s="49">
        <f t="shared" si="0"/>
        <v>17</v>
      </c>
      <c r="O32" s="49">
        <f t="shared" si="0"/>
        <v>10.700000000000001</v>
      </c>
      <c r="P32" s="50">
        <f t="shared" si="0"/>
        <v>0</v>
      </c>
      <c r="Q32" s="86">
        <f>SUM(E32:P32)</f>
        <v>248.89999999999998</v>
      </c>
    </row>
    <row r="33" spans="1:22" ht="18.5" hidden="1" thickBot="1" x14ac:dyDescent="0.6">
      <c r="A33" s="202" t="s">
        <v>456</v>
      </c>
      <c r="C33" s="285"/>
      <c r="D33" s="40" t="s">
        <v>44</v>
      </c>
      <c r="E33" s="51">
        <f>E27*E31*E29</f>
        <v>41.7</v>
      </c>
      <c r="F33" s="52">
        <f t="shared" si="0"/>
        <v>41.899999999999991</v>
      </c>
      <c r="G33" s="52">
        <f t="shared" si="0"/>
        <v>27.400000000000002</v>
      </c>
      <c r="H33" s="52">
        <f t="shared" si="0"/>
        <v>8.8999999999999986</v>
      </c>
      <c r="I33" s="52">
        <f t="shared" si="0"/>
        <v>6.2</v>
      </c>
      <c r="J33" s="52">
        <f t="shared" si="0"/>
        <v>0</v>
      </c>
      <c r="K33" s="52">
        <f t="shared" si="0"/>
        <v>0</v>
      </c>
      <c r="L33" s="52">
        <f t="shared" si="0"/>
        <v>0</v>
      </c>
      <c r="M33" s="52">
        <f t="shared" si="0"/>
        <v>0</v>
      </c>
      <c r="N33" s="52">
        <f t="shared" si="0"/>
        <v>7.7</v>
      </c>
      <c r="O33" s="52">
        <f t="shared" si="0"/>
        <v>22.5</v>
      </c>
      <c r="P33" s="53">
        <f t="shared" si="0"/>
        <v>32.200000000000003</v>
      </c>
      <c r="Q33" s="87">
        <f>SUM(E33:P33)</f>
        <v>188.5</v>
      </c>
    </row>
    <row r="34" spans="1:22" hidden="1" x14ac:dyDescent="0.55000000000000004">
      <c r="A34" s="202" t="s">
        <v>456</v>
      </c>
      <c r="C34" s="25" t="s">
        <v>405</v>
      </c>
    </row>
    <row r="35" spans="1:22" hidden="1" x14ac:dyDescent="0.55000000000000004">
      <c r="A35" s="202" t="s">
        <v>456</v>
      </c>
      <c r="C35" s="54" t="s">
        <v>389</v>
      </c>
    </row>
    <row r="36" spans="1:22" x14ac:dyDescent="0.55000000000000004">
      <c r="A36" s="202"/>
    </row>
    <row r="37" spans="1:22" ht="18.5" thickBot="1" x14ac:dyDescent="0.6">
      <c r="A37" s="202"/>
      <c r="C37" s="25" t="s">
        <v>406</v>
      </c>
      <c r="I37" s="25" t="s">
        <v>49</v>
      </c>
      <c r="V37" s="25" t="s">
        <v>50</v>
      </c>
    </row>
    <row r="38" spans="1:22" ht="18.5" thickBot="1" x14ac:dyDescent="0.6">
      <c r="A38" s="202"/>
      <c r="C38" s="55" t="s">
        <v>28</v>
      </c>
      <c r="D38" s="56" t="s">
        <v>51</v>
      </c>
      <c r="E38" s="286" t="s">
        <v>52</v>
      </c>
      <c r="F38" s="287"/>
      <c r="G38" s="287"/>
      <c r="H38" s="288"/>
      <c r="I38" s="292" t="s">
        <v>53</v>
      </c>
      <c r="J38" s="287"/>
      <c r="K38" s="287"/>
      <c r="L38" s="293"/>
      <c r="M38" s="294" t="s">
        <v>54</v>
      </c>
      <c r="N38" s="295"/>
      <c r="O38" s="295"/>
      <c r="P38" s="296"/>
      <c r="Q38" s="286" t="s">
        <v>55</v>
      </c>
      <c r="R38" s="287"/>
      <c r="S38" s="287"/>
      <c r="T38" s="297"/>
      <c r="V38" s="25" t="s">
        <v>56</v>
      </c>
    </row>
    <row r="39" spans="1:22" x14ac:dyDescent="0.55000000000000004">
      <c r="A39" s="202"/>
      <c r="C39" s="278" t="s">
        <v>476</v>
      </c>
      <c r="D39" s="279"/>
      <c r="E39" s="298"/>
      <c r="F39" s="299"/>
      <c r="G39" s="299"/>
      <c r="H39" s="300"/>
      <c r="I39" s="301"/>
      <c r="J39" s="299"/>
      <c r="K39" s="299"/>
      <c r="L39" s="300"/>
      <c r="M39" s="301"/>
      <c r="N39" s="299"/>
      <c r="O39" s="299"/>
      <c r="P39" s="300"/>
      <c r="Q39" s="301"/>
      <c r="R39" s="299"/>
      <c r="S39" s="299"/>
      <c r="T39" s="302"/>
      <c r="U39" s="25" t="s">
        <v>57</v>
      </c>
      <c r="V39" s="25" t="s">
        <v>58</v>
      </c>
    </row>
    <row r="40" spans="1:22" x14ac:dyDescent="0.55000000000000004">
      <c r="A40" s="202"/>
      <c r="C40" s="274"/>
      <c r="D40" s="275"/>
      <c r="E40" s="303" t="s">
        <v>6</v>
      </c>
      <c r="F40" s="304"/>
      <c r="G40" s="304" t="s">
        <v>7</v>
      </c>
      <c r="H40" s="305"/>
      <c r="I40" s="303" t="s">
        <v>6</v>
      </c>
      <c r="J40" s="304"/>
      <c r="K40" s="304" t="s">
        <v>7</v>
      </c>
      <c r="L40" s="305"/>
      <c r="M40" s="303" t="s">
        <v>6</v>
      </c>
      <c r="N40" s="304"/>
      <c r="O40" s="304" t="s">
        <v>7</v>
      </c>
      <c r="P40" s="305"/>
      <c r="Q40" s="303" t="s">
        <v>6</v>
      </c>
      <c r="R40" s="304"/>
      <c r="S40" s="304" t="s">
        <v>7</v>
      </c>
      <c r="T40" s="306"/>
      <c r="V40" s="25" t="s">
        <v>59</v>
      </c>
    </row>
    <row r="41" spans="1:22" x14ac:dyDescent="0.55000000000000004">
      <c r="A41" s="202"/>
      <c r="C41" s="58" t="s">
        <v>104</v>
      </c>
      <c r="D41" s="59" t="s">
        <v>60</v>
      </c>
      <c r="E41" s="309"/>
      <c r="F41" s="307"/>
      <c r="G41" s="307"/>
      <c r="H41" s="308"/>
      <c r="I41" s="309"/>
      <c r="J41" s="307"/>
      <c r="K41" s="307"/>
      <c r="L41" s="308"/>
      <c r="M41" s="309"/>
      <c r="N41" s="307"/>
      <c r="O41" s="307"/>
      <c r="P41" s="308"/>
      <c r="Q41" s="309"/>
      <c r="R41" s="307"/>
      <c r="S41" s="307"/>
      <c r="T41" s="310"/>
    </row>
    <row r="42" spans="1:22" x14ac:dyDescent="0.55000000000000004">
      <c r="A42" s="202"/>
      <c r="C42" s="280" t="s">
        <v>105</v>
      </c>
      <c r="D42" s="281"/>
      <c r="E42" s="311"/>
      <c r="F42" s="312"/>
      <c r="G42" s="313"/>
      <c r="H42" s="314"/>
      <c r="I42" s="315"/>
      <c r="J42" s="316"/>
      <c r="K42" s="316"/>
      <c r="L42" s="317"/>
      <c r="M42" s="315"/>
      <c r="N42" s="316"/>
      <c r="O42" s="316"/>
      <c r="P42" s="317"/>
      <c r="Q42" s="315"/>
      <c r="R42" s="316"/>
      <c r="S42" s="316"/>
      <c r="T42" s="318"/>
    </row>
    <row r="43" spans="1:22" x14ac:dyDescent="0.55000000000000004">
      <c r="A43" s="202"/>
      <c r="C43" s="276"/>
      <c r="D43" s="277"/>
      <c r="E43" s="61" t="s">
        <v>43</v>
      </c>
      <c r="F43" s="62" t="s">
        <v>44</v>
      </c>
      <c r="G43" s="62" t="s">
        <v>43</v>
      </c>
      <c r="H43" s="62" t="s">
        <v>44</v>
      </c>
      <c r="I43" s="62" t="s">
        <v>43</v>
      </c>
      <c r="J43" s="62" t="s">
        <v>44</v>
      </c>
      <c r="K43" s="62" t="s">
        <v>43</v>
      </c>
      <c r="L43" s="62" t="s">
        <v>44</v>
      </c>
      <c r="M43" s="62" t="s">
        <v>43</v>
      </c>
      <c r="N43" s="62" t="s">
        <v>44</v>
      </c>
      <c r="O43" s="62" t="s">
        <v>43</v>
      </c>
      <c r="P43" s="62" t="s">
        <v>44</v>
      </c>
      <c r="Q43" s="62" t="s">
        <v>43</v>
      </c>
      <c r="R43" s="62" t="s">
        <v>44</v>
      </c>
      <c r="S43" s="62" t="s">
        <v>43</v>
      </c>
      <c r="T43" s="63" t="s">
        <v>44</v>
      </c>
    </row>
    <row r="44" spans="1:22" ht="18.5" thickBot="1" x14ac:dyDescent="0.6">
      <c r="A44" s="202"/>
      <c r="C44" s="256" t="s">
        <v>106</v>
      </c>
      <c r="D44" s="40" t="s">
        <v>61</v>
      </c>
      <c r="E44" s="257"/>
      <c r="F44" s="258"/>
      <c r="G44" s="258"/>
      <c r="H44" s="258"/>
      <c r="I44" s="257"/>
      <c r="J44" s="258"/>
      <c r="K44" s="258"/>
      <c r="L44" s="258"/>
      <c r="M44" s="257"/>
      <c r="N44" s="258"/>
      <c r="O44" s="258"/>
      <c r="P44" s="258"/>
      <c r="Q44" s="257"/>
      <c r="R44" s="258"/>
      <c r="S44" s="258"/>
      <c r="T44" s="259"/>
    </row>
    <row r="45" spans="1:22" hidden="1" x14ac:dyDescent="0.55000000000000004">
      <c r="A45" s="202" t="s">
        <v>456</v>
      </c>
      <c r="C45" s="65" t="s">
        <v>62</v>
      </c>
      <c r="D45" s="66" t="s">
        <v>63</v>
      </c>
      <c r="E45" s="67">
        <f>IF(E39&lt;&gt;"",IF($E$39=$V$40,$Q$32*$E$41*$E$44,IF(E39=$V$39,$Q$32*G41*E44)),0)</f>
        <v>0</v>
      </c>
      <c r="F45" s="68">
        <f>IF(E39&lt;&gt;"",IF($E$39=$V$40,$Q$33*$E$41*$E$44,IF(E39=$V$39,$Q$33*G41*F44)),0)</f>
        <v>0</v>
      </c>
      <c r="G45" s="68">
        <f>$Q$32*G41*G44</f>
        <v>0</v>
      </c>
      <c r="H45" s="69">
        <f>$Q$33*G41*H44</f>
        <v>0</v>
      </c>
      <c r="I45" s="70">
        <f>IF(I39&lt;&gt;"",IF(I39=$V$40,$Q$32*I41*I44,IF(I39=$V$39,$Q$32*K41*I44)),0)</f>
        <v>0</v>
      </c>
      <c r="J45" s="68">
        <f>IF(I39&lt;&gt;"",IF(I39=$V$40,$Q$33*I41*J44,IF(I39=$V$39,$Q$33*K41*J44)),0)</f>
        <v>0</v>
      </c>
      <c r="K45" s="68">
        <f t="shared" ref="K45" si="1">$Q$32*K41*K44</f>
        <v>0</v>
      </c>
      <c r="L45" s="69">
        <f t="shared" ref="L45" si="2">$Q$33*K41*L44</f>
        <v>0</v>
      </c>
      <c r="M45" s="70">
        <f>IF(M39&lt;&gt;"",IF(M39=$V$40,$Q$32*M41*M44,IF(M39=$V$39,$Q$32*O41*M44)),0)</f>
        <v>0</v>
      </c>
      <c r="N45" s="68">
        <f>IF(M39&lt;&gt;"",IF(M39=$V$40,$Q$33*M41*N44,IF(M39=$V$39,$Q$33*O41*N44)),0)</f>
        <v>0</v>
      </c>
      <c r="O45" s="68">
        <f t="shared" ref="O45" si="3">$Q$32*O41*O44</f>
        <v>0</v>
      </c>
      <c r="P45" s="69">
        <f t="shared" ref="P45" si="4">$Q$33*O41*P44</f>
        <v>0</v>
      </c>
      <c r="Q45" s="70">
        <f>IF(Q39&lt;&gt;"",IF(Q39=$V$40,$Q$32*Q41*Q44,IF(Q39=$V$39,$Q$32*S41*Q44)),0)</f>
        <v>0</v>
      </c>
      <c r="R45" s="68">
        <f>IF(Q39&lt;&gt;"",IF(Q39=$V$40,$Q$33*Q41*R44,IF(Q39=$V$39,$Q$33*S41*R44)),0)</f>
        <v>0</v>
      </c>
      <c r="S45" s="68">
        <f t="shared" ref="S45" si="5">$Q$32*S41*S44</f>
        <v>0</v>
      </c>
      <c r="T45" s="71">
        <f t="shared" ref="T45" si="6">$Q$33*S41*T44</f>
        <v>0</v>
      </c>
    </row>
    <row r="46" spans="1:22" hidden="1" x14ac:dyDescent="0.55000000000000004">
      <c r="A46" s="202" t="s">
        <v>456</v>
      </c>
      <c r="C46" s="73"/>
      <c r="D46" s="66" t="s">
        <v>63</v>
      </c>
      <c r="E46" s="339">
        <f>SUM(E45:F45)</f>
        <v>0</v>
      </c>
      <c r="F46" s="337"/>
      <c r="G46" s="334">
        <f>SUM(G45:H45)</f>
        <v>0</v>
      </c>
      <c r="H46" s="335"/>
      <c r="I46" s="336">
        <f>SUM(I45:J45)</f>
        <v>0</v>
      </c>
      <c r="J46" s="337"/>
      <c r="K46" s="334">
        <f>SUM(K45:L45)</f>
        <v>0</v>
      </c>
      <c r="L46" s="335"/>
      <c r="M46" s="336">
        <f>SUM(M45:N45)</f>
        <v>0</v>
      </c>
      <c r="N46" s="337"/>
      <c r="O46" s="334">
        <f>SUM(O45:P45)</f>
        <v>0</v>
      </c>
      <c r="P46" s="335"/>
      <c r="Q46" s="336">
        <f>SUM(Q45:R45)</f>
        <v>0</v>
      </c>
      <c r="R46" s="337"/>
      <c r="S46" s="334">
        <f>SUM(S45:T45)</f>
        <v>0</v>
      </c>
      <c r="T46" s="338"/>
    </row>
    <row r="47" spans="1:22" ht="18.5" hidden="1" thickBot="1" x14ac:dyDescent="0.6">
      <c r="A47" s="202" t="s">
        <v>456</v>
      </c>
      <c r="C47" s="74"/>
      <c r="D47" s="75" t="s">
        <v>64</v>
      </c>
      <c r="E47" s="340">
        <f>G46-E46</f>
        <v>0</v>
      </c>
      <c r="F47" s="331"/>
      <c r="G47" s="331"/>
      <c r="H47" s="332"/>
      <c r="I47" s="330">
        <f>K46-I46</f>
        <v>0</v>
      </c>
      <c r="J47" s="331"/>
      <c r="K47" s="331"/>
      <c r="L47" s="332"/>
      <c r="M47" s="330">
        <f t="shared" ref="M47" si="7">O46-M46</f>
        <v>0</v>
      </c>
      <c r="N47" s="331"/>
      <c r="O47" s="331"/>
      <c r="P47" s="332"/>
      <c r="Q47" s="330">
        <f t="shared" ref="Q47" si="8">S46-Q46</f>
        <v>0</v>
      </c>
      <c r="R47" s="331"/>
      <c r="S47" s="331"/>
      <c r="T47" s="333"/>
    </row>
    <row r="48" spans="1:22" hidden="1" x14ac:dyDescent="0.55000000000000004">
      <c r="A48" s="202" t="s">
        <v>456</v>
      </c>
      <c r="F48" s="76"/>
      <c r="G48" s="76"/>
      <c r="H48" s="76"/>
      <c r="I48" s="76"/>
      <c r="J48" s="76"/>
      <c r="K48" s="76"/>
      <c r="L48" s="76"/>
      <c r="M48" s="76"/>
      <c r="N48" s="76"/>
      <c r="O48" s="76"/>
      <c r="P48" s="76"/>
      <c r="Q48" s="76"/>
      <c r="R48" s="76"/>
      <c r="S48" s="76"/>
      <c r="T48" s="76"/>
      <c r="U48" s="76"/>
    </row>
    <row r="49" spans="1:10" ht="18.5" hidden="1" thickBot="1" x14ac:dyDescent="0.6">
      <c r="A49" s="202" t="s">
        <v>456</v>
      </c>
      <c r="C49" s="25" t="s">
        <v>65</v>
      </c>
    </row>
    <row r="50" spans="1:10" ht="18.5" hidden="1" thickBot="1" x14ac:dyDescent="0.6">
      <c r="A50" s="202" t="s">
        <v>456</v>
      </c>
      <c r="C50" s="77" t="s">
        <v>66</v>
      </c>
      <c r="D50" s="322">
        <v>4.2220000000000002E-4</v>
      </c>
      <c r="E50" s="322"/>
      <c r="F50" s="323"/>
      <c r="G50" s="25" t="s">
        <v>455</v>
      </c>
    </row>
    <row r="51" spans="1:10" hidden="1" x14ac:dyDescent="0.55000000000000004">
      <c r="A51" s="202" t="s">
        <v>456</v>
      </c>
      <c r="C51" s="25" t="s">
        <v>67</v>
      </c>
    </row>
    <row r="52" spans="1:10" hidden="1" x14ac:dyDescent="0.55000000000000004">
      <c r="A52" s="202" t="s">
        <v>456</v>
      </c>
      <c r="C52" s="54" t="s">
        <v>390</v>
      </c>
    </row>
    <row r="53" spans="1:10" x14ac:dyDescent="0.55000000000000004">
      <c r="A53" s="202"/>
    </row>
    <row r="54" spans="1:10" ht="18.5" thickBot="1" x14ac:dyDescent="0.6">
      <c r="A54" s="202"/>
      <c r="C54" s="25" t="s">
        <v>457</v>
      </c>
    </row>
    <row r="55" spans="1:10" ht="18.5" thickBot="1" x14ac:dyDescent="0.6">
      <c r="A55" s="202"/>
      <c r="C55" s="77" t="s">
        <v>28</v>
      </c>
      <c r="D55" s="78" t="s">
        <v>51</v>
      </c>
      <c r="E55" s="324" t="s">
        <v>6</v>
      </c>
      <c r="F55" s="325"/>
      <c r="G55" s="325" t="s">
        <v>68</v>
      </c>
      <c r="H55" s="325"/>
      <c r="I55" s="325" t="s">
        <v>452</v>
      </c>
      <c r="J55" s="326"/>
    </row>
    <row r="56" spans="1:10" x14ac:dyDescent="0.55000000000000004">
      <c r="A56" s="202"/>
      <c r="C56" s="80" t="s">
        <v>407</v>
      </c>
      <c r="D56" s="81" t="s">
        <v>69</v>
      </c>
      <c r="E56" s="327">
        <f>E46+I46+M46+Q46</f>
        <v>0</v>
      </c>
      <c r="F56" s="328"/>
      <c r="G56" s="328">
        <f>G46+K46+O46+S46</f>
        <v>0</v>
      </c>
      <c r="H56" s="328"/>
      <c r="I56" s="328">
        <f>E56-G56</f>
        <v>0</v>
      </c>
      <c r="J56" s="329"/>
    </row>
    <row r="57" spans="1:10" ht="18.5" thickBot="1" x14ac:dyDescent="0.6">
      <c r="A57" s="202"/>
      <c r="C57" s="82" t="s">
        <v>70</v>
      </c>
      <c r="D57" s="83" t="s">
        <v>71</v>
      </c>
      <c r="E57" s="319">
        <f>E56*$D$50</f>
        <v>0</v>
      </c>
      <c r="F57" s="320"/>
      <c r="G57" s="320">
        <f>G56*$D$50</f>
        <v>0</v>
      </c>
      <c r="H57" s="320"/>
      <c r="I57" s="320">
        <f>E57-G57</f>
        <v>0</v>
      </c>
      <c r="J57" s="321"/>
    </row>
  </sheetData>
  <sheetProtection algorithmName="SHA-1" hashValue="6Qro6w6OYI6CjOSo2EtaCA1Lkgg=" saltValue="toLGaTPzrluuQn5xAjct0A==" spinCount="100000" sheet="1" objects="1" scenarios="1"/>
  <mergeCells count="63">
    <mergeCell ref="E46:F46"/>
    <mergeCell ref="G46:H46"/>
    <mergeCell ref="I46:J46"/>
    <mergeCell ref="K46:L46"/>
    <mergeCell ref="I47:L47"/>
    <mergeCell ref="E47:H47"/>
    <mergeCell ref="M47:P47"/>
    <mergeCell ref="Q47:T47"/>
    <mergeCell ref="O46:P46"/>
    <mergeCell ref="Q46:R46"/>
    <mergeCell ref="S46:T46"/>
    <mergeCell ref="M46:N46"/>
    <mergeCell ref="E57:F57"/>
    <mergeCell ref="G57:H57"/>
    <mergeCell ref="I57:J57"/>
    <mergeCell ref="D50:F50"/>
    <mergeCell ref="E55:F55"/>
    <mergeCell ref="G55:H55"/>
    <mergeCell ref="I55:J55"/>
    <mergeCell ref="E56:F56"/>
    <mergeCell ref="G56:H56"/>
    <mergeCell ref="I56:J56"/>
    <mergeCell ref="O41:P41"/>
    <mergeCell ref="Q41:R41"/>
    <mergeCell ref="S41:T41"/>
    <mergeCell ref="E42:F42"/>
    <mergeCell ref="G42:H42"/>
    <mergeCell ref="I42:J42"/>
    <mergeCell ref="K42:L42"/>
    <mergeCell ref="M42:N42"/>
    <mergeCell ref="O42:P42"/>
    <mergeCell ref="Q42:R42"/>
    <mergeCell ref="S42:T42"/>
    <mergeCell ref="E41:F41"/>
    <mergeCell ref="G41:H41"/>
    <mergeCell ref="I41:J41"/>
    <mergeCell ref="K41:L41"/>
    <mergeCell ref="M41:N41"/>
    <mergeCell ref="E39:H39"/>
    <mergeCell ref="I39:L39"/>
    <mergeCell ref="M39:P39"/>
    <mergeCell ref="Q39:T39"/>
    <mergeCell ref="E40:F40"/>
    <mergeCell ref="G40:H40"/>
    <mergeCell ref="I40:J40"/>
    <mergeCell ref="K40:L40"/>
    <mergeCell ref="M40:N40"/>
    <mergeCell ref="O40:P40"/>
    <mergeCell ref="Q40:R40"/>
    <mergeCell ref="S40:T40"/>
    <mergeCell ref="E38:H38"/>
    <mergeCell ref="E24:P24"/>
    <mergeCell ref="I38:L38"/>
    <mergeCell ref="M38:P38"/>
    <mergeCell ref="Q38:T38"/>
    <mergeCell ref="C40:D40"/>
    <mergeCell ref="C43:D43"/>
    <mergeCell ref="C39:D39"/>
    <mergeCell ref="C42:D42"/>
    <mergeCell ref="C26:C27"/>
    <mergeCell ref="C28:C29"/>
    <mergeCell ref="C30:C31"/>
    <mergeCell ref="C32:C33"/>
  </mergeCells>
  <phoneticPr fontId="1"/>
  <conditionalFormatting sqref="E41:F42">
    <cfRule type="expression" dxfId="29" priority="1">
      <formula>$E$39=$V$39</formula>
    </cfRule>
  </conditionalFormatting>
  <conditionalFormatting sqref="G41:H41">
    <cfRule type="expression" dxfId="28" priority="8">
      <formula>AND($E$41&lt;&gt;"",$G$41&gt;$E$41)</formula>
    </cfRule>
  </conditionalFormatting>
  <conditionalFormatting sqref="I41:J42">
    <cfRule type="expression" dxfId="27" priority="14">
      <formula>$I$39=$V$39</formula>
    </cfRule>
  </conditionalFormatting>
  <conditionalFormatting sqref="K41:L41">
    <cfRule type="expression" dxfId="26" priority="7">
      <formula>AND($I$41&lt;&gt;"",$K$41&gt;$I$41)</formula>
    </cfRule>
  </conditionalFormatting>
  <conditionalFormatting sqref="M41:N42">
    <cfRule type="expression" dxfId="25" priority="15">
      <formula>$M$39=$V$39</formula>
    </cfRule>
  </conditionalFormatting>
  <conditionalFormatting sqref="O41:P41">
    <cfRule type="expression" dxfId="24" priority="6">
      <formula>AND($M$41&lt;&gt;"",$O$41&gt;$M$41)</formula>
    </cfRule>
  </conditionalFormatting>
  <conditionalFormatting sqref="Q41:R42">
    <cfRule type="expression" dxfId="23" priority="13">
      <formula>$Q$39=$V$39</formula>
    </cfRule>
  </conditionalFormatting>
  <conditionalFormatting sqref="S41:T41">
    <cfRule type="expression" dxfId="22" priority="5">
      <formula>AND($Q$41&lt;&gt;"",$S$41&gt;$Q$41)</formula>
    </cfRule>
  </conditionalFormatting>
  <dataValidations count="1">
    <dataValidation type="list" allowBlank="1" showInputMessage="1" showErrorMessage="1" sqref="E39 I39 M39 Q39" xr:uid="{01BDBFEF-D522-4BEF-AE4F-1082B93FC7B4}">
      <formula1>$V$39:$V$40</formula1>
    </dataValidation>
  </dataValidations>
  <hyperlinks>
    <hyperlink ref="C35" r:id="rId1" xr:uid="{AB96DF88-B0F4-4E84-B092-78B521312189}"/>
    <hyperlink ref="C52" r:id="rId2" xr:uid="{0532973A-5E22-4677-AA05-E69CAF5E06E4}"/>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55447-6666-4EB3-A47F-C99EA0606EC4}">
  <dimension ref="A1:F103"/>
  <sheetViews>
    <sheetView zoomScaleNormal="100" workbookViewId="0"/>
  </sheetViews>
  <sheetFormatPr defaultColWidth="8.58203125" defaultRowHeight="16.5" x14ac:dyDescent="0.55000000000000004"/>
  <cols>
    <col min="1" max="1" width="3" style="236" customWidth="1"/>
    <col min="2" max="2" width="18.33203125" style="236" bestFit="1" customWidth="1"/>
    <col min="3" max="4" width="18.33203125" style="236" customWidth="1"/>
    <col min="5" max="5" width="11.08203125" style="254" customWidth="1"/>
    <col min="6" max="6" width="11.08203125" style="255" customWidth="1"/>
    <col min="7" max="16384" width="8.58203125" style="236"/>
  </cols>
  <sheetData>
    <row r="1" spans="1:6" x14ac:dyDescent="0.55000000000000004">
      <c r="A1" s="2" t="s">
        <v>75</v>
      </c>
      <c r="D1" s="239"/>
      <c r="E1" s="236"/>
      <c r="F1" s="240"/>
    </row>
    <row r="2" spans="1:6" x14ac:dyDescent="0.55000000000000004">
      <c r="B2" s="241" t="s">
        <v>73</v>
      </c>
      <c r="C2" s="242"/>
      <c r="D2" s="242"/>
      <c r="E2" s="236"/>
      <c r="F2" s="240"/>
    </row>
    <row r="3" spans="1:6" x14ac:dyDescent="0.55000000000000004">
      <c r="B3" s="243"/>
      <c r="C3" s="243"/>
      <c r="D3" s="243"/>
      <c r="E3" s="341" t="s">
        <v>460</v>
      </c>
      <c r="F3" s="342"/>
    </row>
    <row r="4" spans="1:6" ht="17" thickBot="1" x14ac:dyDescent="0.6">
      <c r="B4" s="244" t="s">
        <v>74</v>
      </c>
      <c r="C4" s="244" t="s">
        <v>461</v>
      </c>
      <c r="D4" s="244" t="s">
        <v>462</v>
      </c>
      <c r="E4" s="245" t="s">
        <v>43</v>
      </c>
      <c r="F4" s="246" t="s">
        <v>44</v>
      </c>
    </row>
    <row r="5" spans="1:6" ht="17" thickTop="1" x14ac:dyDescent="0.55000000000000004">
      <c r="B5" s="261" t="s">
        <v>463</v>
      </c>
      <c r="C5" s="261" t="s">
        <v>464</v>
      </c>
      <c r="D5" s="262">
        <v>40</v>
      </c>
      <c r="E5" s="263">
        <v>0.85</v>
      </c>
      <c r="F5" s="264">
        <v>0.89</v>
      </c>
    </row>
    <row r="6" spans="1:6" x14ac:dyDescent="0.55000000000000004">
      <c r="B6" s="21" t="s">
        <v>463</v>
      </c>
      <c r="C6" s="21" t="s">
        <v>464</v>
      </c>
      <c r="D6" s="247">
        <v>45</v>
      </c>
      <c r="E6" s="248">
        <v>0.97</v>
      </c>
      <c r="F6" s="249">
        <v>1.02</v>
      </c>
    </row>
    <row r="7" spans="1:6" x14ac:dyDescent="0.55000000000000004">
      <c r="B7" s="21" t="s">
        <v>463</v>
      </c>
      <c r="C7" s="21" t="s">
        <v>464</v>
      </c>
      <c r="D7" s="247">
        <v>50</v>
      </c>
      <c r="E7" s="248">
        <v>1.1499999999999999</v>
      </c>
      <c r="F7" s="249">
        <v>1.17</v>
      </c>
    </row>
    <row r="8" spans="1:6" x14ac:dyDescent="0.55000000000000004">
      <c r="B8" s="21" t="s">
        <v>463</v>
      </c>
      <c r="C8" s="21" t="s">
        <v>464</v>
      </c>
      <c r="D8" s="247">
        <v>56</v>
      </c>
      <c r="E8" s="248">
        <v>1.3</v>
      </c>
      <c r="F8" s="249">
        <v>1.32</v>
      </c>
    </row>
    <row r="9" spans="1:6" x14ac:dyDescent="0.55000000000000004">
      <c r="B9" s="21" t="s">
        <v>463</v>
      </c>
      <c r="C9" s="21" t="s">
        <v>464</v>
      </c>
      <c r="D9" s="247">
        <v>63</v>
      </c>
      <c r="E9" s="248">
        <v>1.51</v>
      </c>
      <c r="F9" s="249">
        <v>1.51</v>
      </c>
    </row>
    <row r="10" spans="1:6" x14ac:dyDescent="0.55000000000000004">
      <c r="B10" s="21" t="s">
        <v>463</v>
      </c>
      <c r="C10" s="21" t="s">
        <v>464</v>
      </c>
      <c r="D10" s="247">
        <v>80</v>
      </c>
      <c r="E10" s="248">
        <v>1.98</v>
      </c>
      <c r="F10" s="249">
        <v>1.97</v>
      </c>
    </row>
    <row r="11" spans="1:6" x14ac:dyDescent="0.55000000000000004">
      <c r="B11" s="21" t="s">
        <v>463</v>
      </c>
      <c r="C11" s="21" t="s">
        <v>464</v>
      </c>
      <c r="D11" s="247">
        <v>112</v>
      </c>
      <c r="E11" s="248">
        <v>2.73</v>
      </c>
      <c r="F11" s="249">
        <v>2.63</v>
      </c>
    </row>
    <row r="12" spans="1:6" x14ac:dyDescent="0.55000000000000004">
      <c r="B12" s="21" t="s">
        <v>463</v>
      </c>
      <c r="C12" s="21" t="s">
        <v>464</v>
      </c>
      <c r="D12" s="247">
        <v>140</v>
      </c>
      <c r="E12" s="248">
        <v>3.58</v>
      </c>
      <c r="F12" s="249">
        <v>3.52</v>
      </c>
    </row>
    <row r="13" spans="1:6" x14ac:dyDescent="0.55000000000000004">
      <c r="B13" s="21" t="s">
        <v>463</v>
      </c>
      <c r="C13" s="21" t="s">
        <v>464</v>
      </c>
      <c r="D13" s="247">
        <v>160</v>
      </c>
      <c r="E13" s="248">
        <v>4.25</v>
      </c>
      <c r="F13" s="249">
        <v>4.25</v>
      </c>
    </row>
    <row r="14" spans="1:6" x14ac:dyDescent="0.55000000000000004">
      <c r="B14" s="21" t="s">
        <v>463</v>
      </c>
      <c r="C14" s="21" t="s">
        <v>464</v>
      </c>
      <c r="D14" s="247">
        <v>224</v>
      </c>
      <c r="E14" s="248">
        <v>5.74</v>
      </c>
      <c r="F14" s="249">
        <v>5.76</v>
      </c>
    </row>
    <row r="15" spans="1:6" x14ac:dyDescent="0.55000000000000004">
      <c r="B15" s="21" t="s">
        <v>463</v>
      </c>
      <c r="C15" s="21" t="s">
        <v>464</v>
      </c>
      <c r="D15" s="247">
        <v>280</v>
      </c>
      <c r="E15" s="248">
        <v>7.7</v>
      </c>
      <c r="F15" s="249">
        <v>7.65</v>
      </c>
    </row>
    <row r="16" spans="1:6" x14ac:dyDescent="0.55000000000000004">
      <c r="B16" s="21" t="s">
        <v>463</v>
      </c>
      <c r="C16" s="21" t="s">
        <v>465</v>
      </c>
      <c r="D16" s="247">
        <v>40</v>
      </c>
      <c r="E16" s="248">
        <v>0.99</v>
      </c>
      <c r="F16" s="249">
        <v>1.05</v>
      </c>
    </row>
    <row r="17" spans="2:6" x14ac:dyDescent="0.55000000000000004">
      <c r="B17" s="21" t="s">
        <v>463</v>
      </c>
      <c r="C17" s="21" t="s">
        <v>465</v>
      </c>
      <c r="D17" s="247">
        <v>45</v>
      </c>
      <c r="E17" s="248">
        <v>1.1200000000000001</v>
      </c>
      <c r="F17" s="249">
        <v>1.2</v>
      </c>
    </row>
    <row r="18" spans="2:6" x14ac:dyDescent="0.55000000000000004">
      <c r="B18" s="21" t="s">
        <v>463</v>
      </c>
      <c r="C18" s="21" t="s">
        <v>465</v>
      </c>
      <c r="D18" s="247">
        <v>50</v>
      </c>
      <c r="E18" s="248">
        <v>1.28</v>
      </c>
      <c r="F18" s="249">
        <v>1.41</v>
      </c>
    </row>
    <row r="19" spans="2:6" x14ac:dyDescent="0.55000000000000004">
      <c r="B19" s="21" t="s">
        <v>463</v>
      </c>
      <c r="C19" s="21" t="s">
        <v>465</v>
      </c>
      <c r="D19" s="247">
        <v>56</v>
      </c>
      <c r="E19" s="248">
        <v>1.53</v>
      </c>
      <c r="F19" s="249">
        <v>1.63</v>
      </c>
    </row>
    <row r="20" spans="2:6" x14ac:dyDescent="0.55000000000000004">
      <c r="B20" s="21" t="s">
        <v>463</v>
      </c>
      <c r="C20" s="21" t="s">
        <v>465</v>
      </c>
      <c r="D20" s="247">
        <v>63</v>
      </c>
      <c r="E20" s="248">
        <v>1.64</v>
      </c>
      <c r="F20" s="249">
        <v>1.71</v>
      </c>
    </row>
    <row r="21" spans="2:6" x14ac:dyDescent="0.55000000000000004">
      <c r="B21" s="21" t="s">
        <v>463</v>
      </c>
      <c r="C21" s="21" t="s">
        <v>465</v>
      </c>
      <c r="D21" s="247">
        <v>80</v>
      </c>
      <c r="E21" s="248">
        <v>2.21</v>
      </c>
      <c r="F21" s="249">
        <v>2.25</v>
      </c>
    </row>
    <row r="22" spans="2:6" x14ac:dyDescent="0.55000000000000004">
      <c r="B22" s="21" t="s">
        <v>463</v>
      </c>
      <c r="C22" s="21" t="s">
        <v>465</v>
      </c>
      <c r="D22" s="247">
        <v>112</v>
      </c>
      <c r="E22" s="248">
        <v>3.14</v>
      </c>
      <c r="F22" s="249">
        <v>3.02</v>
      </c>
    </row>
    <row r="23" spans="2:6" x14ac:dyDescent="0.55000000000000004">
      <c r="B23" s="21" t="s">
        <v>463</v>
      </c>
      <c r="C23" s="21" t="s">
        <v>465</v>
      </c>
      <c r="D23" s="247">
        <v>140</v>
      </c>
      <c r="E23" s="248">
        <v>3.96</v>
      </c>
      <c r="F23" s="249">
        <v>3.91</v>
      </c>
    </row>
    <row r="24" spans="2:6" x14ac:dyDescent="0.55000000000000004">
      <c r="B24" s="21" t="s">
        <v>463</v>
      </c>
      <c r="C24" s="21" t="s">
        <v>465</v>
      </c>
      <c r="D24" s="247">
        <v>160</v>
      </c>
      <c r="E24" s="248">
        <v>4.72</v>
      </c>
      <c r="F24" s="249">
        <v>4.67</v>
      </c>
    </row>
    <row r="25" spans="2:6" x14ac:dyDescent="0.55000000000000004">
      <c r="B25" s="21" t="s">
        <v>463</v>
      </c>
      <c r="C25" s="21" t="s">
        <v>465</v>
      </c>
      <c r="D25" s="247">
        <v>224</v>
      </c>
      <c r="E25" s="248">
        <v>6.62</v>
      </c>
      <c r="F25" s="249">
        <v>6.53</v>
      </c>
    </row>
    <row r="26" spans="2:6" x14ac:dyDescent="0.55000000000000004">
      <c r="B26" s="21" t="s">
        <v>463</v>
      </c>
      <c r="C26" s="21" t="s">
        <v>465</v>
      </c>
      <c r="D26" s="247">
        <v>280</v>
      </c>
      <c r="E26" s="248">
        <v>8.52</v>
      </c>
      <c r="F26" s="249">
        <v>8.23</v>
      </c>
    </row>
    <row r="27" spans="2:6" x14ac:dyDescent="0.55000000000000004">
      <c r="B27" s="21" t="s">
        <v>463</v>
      </c>
      <c r="C27" s="21" t="s">
        <v>466</v>
      </c>
      <c r="D27" s="247">
        <v>50</v>
      </c>
      <c r="E27" s="248">
        <v>1.31</v>
      </c>
      <c r="F27" s="249">
        <v>1.37</v>
      </c>
    </row>
    <row r="28" spans="2:6" x14ac:dyDescent="0.55000000000000004">
      <c r="B28" s="21" t="s">
        <v>463</v>
      </c>
      <c r="C28" s="21" t="s">
        <v>466</v>
      </c>
      <c r="D28" s="247">
        <v>56</v>
      </c>
      <c r="E28" s="248">
        <v>1.52</v>
      </c>
      <c r="F28" s="249">
        <v>1.55</v>
      </c>
    </row>
    <row r="29" spans="2:6" x14ac:dyDescent="0.55000000000000004">
      <c r="B29" s="21" t="s">
        <v>463</v>
      </c>
      <c r="C29" s="21" t="s">
        <v>466</v>
      </c>
      <c r="D29" s="247">
        <v>63</v>
      </c>
      <c r="E29" s="248">
        <v>1.74</v>
      </c>
      <c r="F29" s="249">
        <v>1.7</v>
      </c>
    </row>
    <row r="30" spans="2:6" x14ac:dyDescent="0.55000000000000004">
      <c r="B30" s="21" t="s">
        <v>463</v>
      </c>
      <c r="C30" s="21" t="s">
        <v>466</v>
      </c>
      <c r="D30" s="247">
        <v>80</v>
      </c>
      <c r="E30" s="248">
        <v>2.21</v>
      </c>
      <c r="F30" s="249">
        <v>2.2999999999999998</v>
      </c>
    </row>
    <row r="31" spans="2:6" x14ac:dyDescent="0.55000000000000004">
      <c r="B31" s="21" t="s">
        <v>463</v>
      </c>
      <c r="C31" s="21" t="s">
        <v>466</v>
      </c>
      <c r="D31" s="247">
        <v>112</v>
      </c>
      <c r="E31" s="248">
        <v>3.11</v>
      </c>
      <c r="F31" s="249">
        <v>2.99</v>
      </c>
    </row>
    <row r="32" spans="2:6" x14ac:dyDescent="0.55000000000000004">
      <c r="B32" s="21" t="s">
        <v>463</v>
      </c>
      <c r="C32" s="21" t="s">
        <v>466</v>
      </c>
      <c r="D32" s="247">
        <v>140</v>
      </c>
      <c r="E32" s="248">
        <v>4.08</v>
      </c>
      <c r="F32" s="249">
        <v>3.97</v>
      </c>
    </row>
    <row r="33" spans="2:6" x14ac:dyDescent="0.55000000000000004">
      <c r="B33" s="21" t="s">
        <v>463</v>
      </c>
      <c r="C33" s="21" t="s">
        <v>466</v>
      </c>
      <c r="D33" s="247">
        <v>160</v>
      </c>
      <c r="E33" s="248">
        <v>4.5199999999999996</v>
      </c>
      <c r="F33" s="249">
        <v>4.59</v>
      </c>
    </row>
    <row r="34" spans="2:6" x14ac:dyDescent="0.55000000000000004">
      <c r="B34" s="21" t="s">
        <v>463</v>
      </c>
      <c r="C34" s="21" t="s">
        <v>466</v>
      </c>
      <c r="D34" s="247">
        <v>224</v>
      </c>
      <c r="E34" s="248">
        <v>6.61</v>
      </c>
      <c r="F34" s="249">
        <v>6.55</v>
      </c>
    </row>
    <row r="35" spans="2:6" x14ac:dyDescent="0.55000000000000004">
      <c r="B35" s="21" t="s">
        <v>463</v>
      </c>
      <c r="C35" s="21" t="s">
        <v>466</v>
      </c>
      <c r="D35" s="247">
        <v>280</v>
      </c>
      <c r="E35" s="248">
        <v>8.4700000000000006</v>
      </c>
      <c r="F35" s="249">
        <v>7.68</v>
      </c>
    </row>
    <row r="36" spans="2:6" x14ac:dyDescent="0.55000000000000004">
      <c r="B36" s="21" t="s">
        <v>463</v>
      </c>
      <c r="C36" s="21" t="s">
        <v>467</v>
      </c>
      <c r="D36" s="247">
        <v>40</v>
      </c>
      <c r="E36" s="248">
        <v>0.99</v>
      </c>
      <c r="F36" s="249">
        <v>1.01</v>
      </c>
    </row>
    <row r="37" spans="2:6" x14ac:dyDescent="0.55000000000000004">
      <c r="B37" s="21" t="s">
        <v>463</v>
      </c>
      <c r="C37" s="21" t="s">
        <v>467</v>
      </c>
      <c r="D37" s="247">
        <v>50</v>
      </c>
      <c r="E37" s="248">
        <v>1.31</v>
      </c>
      <c r="F37" s="249">
        <v>1.33</v>
      </c>
    </row>
    <row r="38" spans="2:6" x14ac:dyDescent="0.55000000000000004">
      <c r="B38" s="21" t="s">
        <v>463</v>
      </c>
      <c r="C38" s="21" t="s">
        <v>467</v>
      </c>
      <c r="D38" s="247">
        <v>56</v>
      </c>
      <c r="E38" s="248">
        <v>1.5</v>
      </c>
      <c r="F38" s="249">
        <v>1.5</v>
      </c>
    </row>
    <row r="39" spans="2:6" x14ac:dyDescent="0.55000000000000004">
      <c r="B39" s="21" t="s">
        <v>463</v>
      </c>
      <c r="C39" s="21" t="s">
        <v>467</v>
      </c>
      <c r="D39" s="247">
        <v>63</v>
      </c>
      <c r="E39" s="248">
        <v>1.71</v>
      </c>
      <c r="F39" s="249">
        <v>1.7</v>
      </c>
    </row>
    <row r="40" spans="2:6" x14ac:dyDescent="0.55000000000000004">
      <c r="B40" s="21" t="s">
        <v>463</v>
      </c>
      <c r="C40" s="21" t="s">
        <v>467</v>
      </c>
      <c r="D40" s="247">
        <v>80</v>
      </c>
      <c r="E40" s="248">
        <v>2.13</v>
      </c>
      <c r="F40" s="249">
        <v>2.11</v>
      </c>
    </row>
    <row r="41" spans="2:6" x14ac:dyDescent="0.55000000000000004">
      <c r="B41" s="21" t="s">
        <v>463</v>
      </c>
      <c r="C41" s="21" t="s">
        <v>467</v>
      </c>
      <c r="D41" s="247">
        <v>112</v>
      </c>
      <c r="E41" s="248">
        <v>3.07</v>
      </c>
      <c r="F41" s="249">
        <v>2.94</v>
      </c>
    </row>
    <row r="42" spans="2:6" x14ac:dyDescent="0.55000000000000004">
      <c r="B42" s="21" t="s">
        <v>463</v>
      </c>
      <c r="C42" s="21" t="s">
        <v>467</v>
      </c>
      <c r="D42" s="247">
        <v>140</v>
      </c>
      <c r="E42" s="248">
        <v>4</v>
      </c>
      <c r="F42" s="249">
        <v>3.74</v>
      </c>
    </row>
    <row r="43" spans="2:6" x14ac:dyDescent="0.55000000000000004">
      <c r="B43" s="21" t="s">
        <v>463</v>
      </c>
      <c r="C43" s="21" t="s">
        <v>467</v>
      </c>
      <c r="D43" s="247">
        <v>160</v>
      </c>
      <c r="E43" s="248">
        <v>4.8099999999999996</v>
      </c>
      <c r="F43" s="249">
        <v>4.58</v>
      </c>
    </row>
    <row r="44" spans="2:6" x14ac:dyDescent="0.55000000000000004">
      <c r="B44" s="21" t="s">
        <v>463</v>
      </c>
      <c r="C44" s="21" t="s">
        <v>467</v>
      </c>
      <c r="D44" s="247">
        <v>224</v>
      </c>
      <c r="E44" s="248">
        <v>6.7</v>
      </c>
      <c r="F44" s="249">
        <v>6.6</v>
      </c>
    </row>
    <row r="45" spans="2:6" x14ac:dyDescent="0.55000000000000004">
      <c r="B45" s="21" t="s">
        <v>463</v>
      </c>
      <c r="C45" s="21" t="s">
        <v>467</v>
      </c>
      <c r="D45" s="247">
        <v>280</v>
      </c>
      <c r="E45" s="248">
        <v>8.4499999999999993</v>
      </c>
      <c r="F45" s="249">
        <v>8.4</v>
      </c>
    </row>
    <row r="46" spans="2:6" x14ac:dyDescent="0.55000000000000004">
      <c r="B46" s="21" t="s">
        <v>463</v>
      </c>
      <c r="C46" s="21" t="s">
        <v>468</v>
      </c>
      <c r="D46" s="247">
        <v>50</v>
      </c>
      <c r="E46" s="248">
        <v>1.37</v>
      </c>
      <c r="F46" s="249">
        <v>1.41</v>
      </c>
    </row>
    <row r="47" spans="2:6" x14ac:dyDescent="0.55000000000000004">
      <c r="B47" s="21" t="s">
        <v>463</v>
      </c>
      <c r="C47" s="21" t="s">
        <v>468</v>
      </c>
      <c r="D47" s="247">
        <v>56</v>
      </c>
      <c r="E47" s="248">
        <v>1.67</v>
      </c>
      <c r="F47" s="249">
        <v>1.63</v>
      </c>
    </row>
    <row r="48" spans="2:6" x14ac:dyDescent="0.55000000000000004">
      <c r="B48" s="21" t="s">
        <v>463</v>
      </c>
      <c r="C48" s="21" t="s">
        <v>468</v>
      </c>
      <c r="D48" s="247">
        <v>63</v>
      </c>
      <c r="E48" s="248">
        <v>1.78</v>
      </c>
      <c r="F48" s="249">
        <v>1.78</v>
      </c>
    </row>
    <row r="49" spans="2:6" x14ac:dyDescent="0.55000000000000004">
      <c r="B49" s="21" t="s">
        <v>463</v>
      </c>
      <c r="C49" s="21" t="s">
        <v>468</v>
      </c>
      <c r="D49" s="247">
        <v>80</v>
      </c>
      <c r="E49" s="248">
        <v>2.36</v>
      </c>
      <c r="F49" s="249">
        <v>2.2799999999999998</v>
      </c>
    </row>
    <row r="50" spans="2:6" x14ac:dyDescent="0.55000000000000004">
      <c r="B50" s="21" t="s">
        <v>463</v>
      </c>
      <c r="C50" s="21" t="s">
        <v>468</v>
      </c>
      <c r="D50" s="247">
        <v>112</v>
      </c>
      <c r="E50" s="248">
        <v>3.08</v>
      </c>
      <c r="F50" s="249">
        <v>2.88</v>
      </c>
    </row>
    <row r="51" spans="2:6" x14ac:dyDescent="0.55000000000000004">
      <c r="B51" s="21" t="s">
        <v>463</v>
      </c>
      <c r="C51" s="21" t="s">
        <v>468</v>
      </c>
      <c r="D51" s="247">
        <v>140</v>
      </c>
      <c r="E51" s="248">
        <v>3.94</v>
      </c>
      <c r="F51" s="249">
        <v>3.64</v>
      </c>
    </row>
    <row r="52" spans="2:6" x14ac:dyDescent="0.55000000000000004">
      <c r="B52" s="21" t="s">
        <v>463</v>
      </c>
      <c r="C52" s="21" t="s">
        <v>468</v>
      </c>
      <c r="D52" s="247">
        <v>160</v>
      </c>
      <c r="E52" s="248">
        <v>4.8</v>
      </c>
      <c r="F52" s="249">
        <v>4.5</v>
      </c>
    </row>
    <row r="53" spans="2:6" x14ac:dyDescent="0.55000000000000004">
      <c r="B53" s="21" t="s">
        <v>463</v>
      </c>
      <c r="C53" s="21" t="s">
        <v>468</v>
      </c>
      <c r="D53" s="247">
        <v>224</v>
      </c>
      <c r="E53" s="248">
        <v>6.71</v>
      </c>
      <c r="F53" s="249">
        <v>6.57</v>
      </c>
    </row>
    <row r="54" spans="2:6" x14ac:dyDescent="0.55000000000000004">
      <c r="B54" s="21" t="s">
        <v>463</v>
      </c>
      <c r="C54" s="21" t="s">
        <v>468</v>
      </c>
      <c r="D54" s="247">
        <v>280</v>
      </c>
      <c r="E54" s="248">
        <v>8.81</v>
      </c>
      <c r="F54" s="249">
        <v>8.5399999999999991</v>
      </c>
    </row>
    <row r="55" spans="2:6" x14ac:dyDescent="0.55000000000000004">
      <c r="B55" s="21" t="s">
        <v>463</v>
      </c>
      <c r="C55" s="21" t="s">
        <v>469</v>
      </c>
      <c r="D55" s="247">
        <v>40</v>
      </c>
      <c r="E55" s="248">
        <v>0.96</v>
      </c>
      <c r="F55" s="249">
        <v>1.05</v>
      </c>
    </row>
    <row r="56" spans="2:6" x14ac:dyDescent="0.55000000000000004">
      <c r="B56" s="21" t="s">
        <v>463</v>
      </c>
      <c r="C56" s="21" t="s">
        <v>469</v>
      </c>
      <c r="D56" s="247">
        <v>45</v>
      </c>
      <c r="E56" s="248">
        <v>1.1200000000000001</v>
      </c>
      <c r="F56" s="249">
        <v>1.2</v>
      </c>
    </row>
    <row r="57" spans="2:6" x14ac:dyDescent="0.55000000000000004">
      <c r="B57" s="21" t="s">
        <v>463</v>
      </c>
      <c r="C57" s="21" t="s">
        <v>469</v>
      </c>
      <c r="D57" s="247">
        <v>50</v>
      </c>
      <c r="E57" s="248">
        <v>1.29</v>
      </c>
      <c r="F57" s="249">
        <v>1.39</v>
      </c>
    </row>
    <row r="58" spans="2:6" x14ac:dyDescent="0.55000000000000004">
      <c r="B58" s="21" t="s">
        <v>463</v>
      </c>
      <c r="C58" s="21" t="s">
        <v>469</v>
      </c>
      <c r="D58" s="247">
        <v>56</v>
      </c>
      <c r="E58" s="248">
        <v>1.49</v>
      </c>
      <c r="F58" s="249">
        <v>1.57</v>
      </c>
    </row>
    <row r="59" spans="2:6" x14ac:dyDescent="0.55000000000000004">
      <c r="B59" s="21" t="s">
        <v>463</v>
      </c>
      <c r="C59" s="21" t="s">
        <v>469</v>
      </c>
      <c r="D59" s="247">
        <v>63</v>
      </c>
      <c r="E59" s="248">
        <v>1.66</v>
      </c>
      <c r="F59" s="249">
        <v>1.67</v>
      </c>
    </row>
    <row r="60" spans="2:6" x14ac:dyDescent="0.55000000000000004">
      <c r="B60" s="21" t="s">
        <v>463</v>
      </c>
      <c r="C60" s="21" t="s">
        <v>469</v>
      </c>
      <c r="D60" s="247">
        <v>80</v>
      </c>
      <c r="E60" s="248">
        <v>2.2200000000000002</v>
      </c>
      <c r="F60" s="249">
        <v>2.2999999999999998</v>
      </c>
    </row>
    <row r="61" spans="2:6" x14ac:dyDescent="0.55000000000000004">
      <c r="B61" s="21" t="s">
        <v>463</v>
      </c>
      <c r="C61" s="21" t="s">
        <v>469</v>
      </c>
      <c r="D61" s="247">
        <v>112</v>
      </c>
      <c r="E61" s="248">
        <v>3.07</v>
      </c>
      <c r="F61" s="249">
        <v>3.09</v>
      </c>
    </row>
    <row r="62" spans="2:6" x14ac:dyDescent="0.55000000000000004">
      <c r="B62" s="21" t="s">
        <v>463</v>
      </c>
      <c r="C62" s="21" t="s">
        <v>469</v>
      </c>
      <c r="D62" s="247">
        <v>140</v>
      </c>
      <c r="E62" s="248">
        <v>3.97</v>
      </c>
      <c r="F62" s="249">
        <v>3.93</v>
      </c>
    </row>
    <row r="63" spans="2:6" x14ac:dyDescent="0.55000000000000004">
      <c r="B63" s="21" t="s">
        <v>463</v>
      </c>
      <c r="C63" s="21" t="s">
        <v>469</v>
      </c>
      <c r="D63" s="247">
        <v>160</v>
      </c>
      <c r="E63" s="248">
        <v>4.7699999999999996</v>
      </c>
      <c r="F63" s="249">
        <v>4.7699999999999996</v>
      </c>
    </row>
    <row r="64" spans="2:6" x14ac:dyDescent="0.55000000000000004">
      <c r="B64" s="21" t="s">
        <v>463</v>
      </c>
      <c r="C64" s="21" t="s">
        <v>469</v>
      </c>
      <c r="D64" s="247">
        <v>224</v>
      </c>
      <c r="E64" s="248">
        <v>6.68</v>
      </c>
      <c r="F64" s="249">
        <v>6.63</v>
      </c>
    </row>
    <row r="65" spans="2:6" x14ac:dyDescent="0.55000000000000004">
      <c r="B65" s="266" t="s">
        <v>463</v>
      </c>
      <c r="C65" s="266" t="s">
        <v>469</v>
      </c>
      <c r="D65" s="267">
        <v>280</v>
      </c>
      <c r="E65" s="268">
        <v>8.58</v>
      </c>
      <c r="F65" s="269">
        <v>8.2799999999999994</v>
      </c>
    </row>
    <row r="66" spans="2:6" x14ac:dyDescent="0.55000000000000004">
      <c r="B66" s="270" t="s">
        <v>463</v>
      </c>
      <c r="C66" s="270" t="s">
        <v>470</v>
      </c>
      <c r="D66" s="271" t="s">
        <v>482</v>
      </c>
      <c r="E66" s="272">
        <v>0.437</v>
      </c>
      <c r="F66" s="273">
        <v>0.41499999999999998</v>
      </c>
    </row>
    <row r="67" spans="2:6" x14ac:dyDescent="0.55000000000000004">
      <c r="B67" s="261" t="s">
        <v>463</v>
      </c>
      <c r="C67" s="21" t="s">
        <v>470</v>
      </c>
      <c r="D67" s="265" t="s">
        <v>483</v>
      </c>
      <c r="E67" s="263">
        <v>0.502</v>
      </c>
      <c r="F67" s="264">
        <v>0.47499999999999998</v>
      </c>
    </row>
    <row r="68" spans="2:6" x14ac:dyDescent="0.55000000000000004">
      <c r="B68" s="261" t="s">
        <v>463</v>
      </c>
      <c r="C68" s="21" t="s">
        <v>470</v>
      </c>
      <c r="D68" s="265" t="s">
        <v>484</v>
      </c>
      <c r="E68" s="263">
        <v>0.60299999999999998</v>
      </c>
      <c r="F68" s="264">
        <v>0.59399999999999997</v>
      </c>
    </row>
    <row r="69" spans="2:6" x14ac:dyDescent="0.55000000000000004">
      <c r="B69" s="261" t="s">
        <v>463</v>
      </c>
      <c r="C69" s="21" t="s">
        <v>470</v>
      </c>
      <c r="D69" s="265" t="s">
        <v>485</v>
      </c>
      <c r="E69" s="263">
        <v>0.999</v>
      </c>
      <c r="F69" s="264">
        <v>0.97</v>
      </c>
    </row>
    <row r="70" spans="2:6" x14ac:dyDescent="0.55000000000000004">
      <c r="B70" s="21" t="s">
        <v>463</v>
      </c>
      <c r="C70" s="21" t="s">
        <v>470</v>
      </c>
      <c r="D70" s="247">
        <v>40</v>
      </c>
      <c r="E70" s="248">
        <v>0.91</v>
      </c>
      <c r="F70" s="249">
        <v>0.97</v>
      </c>
    </row>
    <row r="71" spans="2:6" x14ac:dyDescent="0.55000000000000004">
      <c r="B71" s="21" t="s">
        <v>463</v>
      </c>
      <c r="C71" s="21" t="s">
        <v>470</v>
      </c>
      <c r="D71" s="247">
        <v>45</v>
      </c>
      <c r="E71" s="248">
        <v>1.06</v>
      </c>
      <c r="F71" s="249">
        <v>1.1000000000000001</v>
      </c>
    </row>
    <row r="72" spans="2:6" x14ac:dyDescent="0.55000000000000004">
      <c r="B72" s="21" t="s">
        <v>463</v>
      </c>
      <c r="C72" s="21" t="s">
        <v>470</v>
      </c>
      <c r="D72" s="247">
        <v>50</v>
      </c>
      <c r="E72" s="248">
        <v>1.26</v>
      </c>
      <c r="F72" s="249">
        <v>1.33</v>
      </c>
    </row>
    <row r="73" spans="2:6" x14ac:dyDescent="0.55000000000000004">
      <c r="B73" s="21" t="s">
        <v>463</v>
      </c>
      <c r="C73" s="21" t="s">
        <v>470</v>
      </c>
      <c r="D73" s="247">
        <v>56</v>
      </c>
      <c r="E73" s="248">
        <v>1.44</v>
      </c>
      <c r="F73" s="249">
        <v>1.5</v>
      </c>
    </row>
    <row r="74" spans="2:6" x14ac:dyDescent="0.55000000000000004">
      <c r="B74" s="21" t="s">
        <v>463</v>
      </c>
      <c r="C74" s="21" t="s">
        <v>470</v>
      </c>
      <c r="D74" s="247">
        <v>63</v>
      </c>
      <c r="E74" s="248">
        <v>1.67</v>
      </c>
      <c r="F74" s="249">
        <v>1.65</v>
      </c>
    </row>
    <row r="75" spans="2:6" x14ac:dyDescent="0.55000000000000004">
      <c r="B75" s="21" t="s">
        <v>463</v>
      </c>
      <c r="C75" s="21" t="s">
        <v>470</v>
      </c>
      <c r="D75" s="247">
        <v>80</v>
      </c>
      <c r="E75" s="248">
        <v>2.2599999999999998</v>
      </c>
      <c r="F75" s="249">
        <v>2.27</v>
      </c>
    </row>
    <row r="76" spans="2:6" x14ac:dyDescent="0.55000000000000004">
      <c r="B76" s="21" t="s">
        <v>463</v>
      </c>
      <c r="C76" s="21" t="s">
        <v>470</v>
      </c>
      <c r="D76" s="247">
        <v>112</v>
      </c>
      <c r="E76" s="248">
        <v>2.92</v>
      </c>
      <c r="F76" s="249">
        <v>2.97</v>
      </c>
    </row>
    <row r="77" spans="2:6" x14ac:dyDescent="0.55000000000000004">
      <c r="B77" s="21" t="s">
        <v>463</v>
      </c>
      <c r="C77" s="21" t="s">
        <v>470</v>
      </c>
      <c r="D77" s="247">
        <v>140</v>
      </c>
      <c r="E77" s="248">
        <v>3.72</v>
      </c>
      <c r="F77" s="249">
        <v>3.74</v>
      </c>
    </row>
    <row r="78" spans="2:6" x14ac:dyDescent="0.55000000000000004">
      <c r="B78" s="21" t="s">
        <v>463</v>
      </c>
      <c r="C78" s="21" t="s">
        <v>470</v>
      </c>
      <c r="D78" s="247">
        <v>160</v>
      </c>
      <c r="E78" s="248">
        <v>4.22</v>
      </c>
      <c r="F78" s="249">
        <v>4.43</v>
      </c>
    </row>
    <row r="79" spans="2:6" x14ac:dyDescent="0.55000000000000004">
      <c r="B79" s="21" t="s">
        <v>463</v>
      </c>
      <c r="C79" s="21" t="s">
        <v>470</v>
      </c>
      <c r="D79" s="247">
        <v>224</v>
      </c>
      <c r="E79" s="248">
        <v>6.56</v>
      </c>
      <c r="F79" s="249">
        <v>6.48</v>
      </c>
    </row>
    <row r="80" spans="2:6" x14ac:dyDescent="0.55000000000000004">
      <c r="B80" s="21" t="s">
        <v>463</v>
      </c>
      <c r="C80" s="21" t="s">
        <v>470</v>
      </c>
      <c r="D80" s="247">
        <v>280</v>
      </c>
      <c r="E80" s="248">
        <v>8.81</v>
      </c>
      <c r="F80" s="249">
        <v>7.87</v>
      </c>
    </row>
    <row r="81" spans="2:6" x14ac:dyDescent="0.55000000000000004">
      <c r="B81" s="21" t="s">
        <v>463</v>
      </c>
      <c r="C81" s="21" t="s">
        <v>471</v>
      </c>
      <c r="D81" s="247">
        <v>50</v>
      </c>
      <c r="E81" s="248">
        <v>1.29</v>
      </c>
      <c r="F81" s="249">
        <v>1.36</v>
      </c>
    </row>
    <row r="82" spans="2:6" x14ac:dyDescent="0.55000000000000004">
      <c r="B82" s="21" t="s">
        <v>463</v>
      </c>
      <c r="C82" s="21" t="s">
        <v>471</v>
      </c>
      <c r="D82" s="247">
        <v>56</v>
      </c>
      <c r="E82" s="248">
        <v>1.47</v>
      </c>
      <c r="F82" s="249">
        <v>1.49</v>
      </c>
    </row>
    <row r="83" spans="2:6" x14ac:dyDescent="0.55000000000000004">
      <c r="B83" s="21" t="s">
        <v>463</v>
      </c>
      <c r="C83" s="21" t="s">
        <v>471</v>
      </c>
      <c r="D83" s="247">
        <v>63</v>
      </c>
      <c r="E83" s="248">
        <v>1.8</v>
      </c>
      <c r="F83" s="249">
        <v>1.7</v>
      </c>
    </row>
    <row r="84" spans="2:6" x14ac:dyDescent="0.55000000000000004">
      <c r="B84" s="21" t="s">
        <v>463</v>
      </c>
      <c r="C84" s="21" t="s">
        <v>471</v>
      </c>
      <c r="D84" s="247">
        <v>80</v>
      </c>
      <c r="E84" s="248">
        <v>2.2599999999999998</v>
      </c>
      <c r="F84" s="249">
        <v>2.33</v>
      </c>
    </row>
    <row r="85" spans="2:6" x14ac:dyDescent="0.55000000000000004">
      <c r="B85" s="21" t="s">
        <v>463</v>
      </c>
      <c r="C85" s="21" t="s">
        <v>471</v>
      </c>
      <c r="D85" s="247">
        <v>112</v>
      </c>
      <c r="E85" s="248">
        <v>3.25</v>
      </c>
      <c r="F85" s="249">
        <v>3.12</v>
      </c>
    </row>
    <row r="86" spans="2:6" x14ac:dyDescent="0.55000000000000004">
      <c r="B86" s="21" t="s">
        <v>463</v>
      </c>
      <c r="C86" s="21" t="s">
        <v>471</v>
      </c>
      <c r="D86" s="247">
        <v>140</v>
      </c>
      <c r="E86" s="248">
        <v>4.0599999999999996</v>
      </c>
      <c r="F86" s="249">
        <v>3.92</v>
      </c>
    </row>
    <row r="87" spans="2:6" x14ac:dyDescent="0.55000000000000004">
      <c r="B87" s="21" t="s">
        <v>463</v>
      </c>
      <c r="C87" s="21" t="s">
        <v>471</v>
      </c>
      <c r="D87" s="247">
        <v>160</v>
      </c>
      <c r="E87" s="248">
        <v>4.76</v>
      </c>
      <c r="F87" s="249">
        <v>4.76</v>
      </c>
    </row>
    <row r="88" spans="2:6" x14ac:dyDescent="0.55000000000000004">
      <c r="B88" s="21" t="s">
        <v>463</v>
      </c>
      <c r="C88" s="21" t="s">
        <v>471</v>
      </c>
      <c r="D88" s="247">
        <v>224</v>
      </c>
      <c r="E88" s="248">
        <v>6.84</v>
      </c>
      <c r="F88" s="249">
        <v>6.71</v>
      </c>
    </row>
    <row r="89" spans="2:6" x14ac:dyDescent="0.55000000000000004">
      <c r="B89" s="21" t="s">
        <v>463</v>
      </c>
      <c r="C89" s="21" t="s">
        <v>471</v>
      </c>
      <c r="D89" s="247">
        <v>280</v>
      </c>
      <c r="E89" s="248">
        <v>8.85</v>
      </c>
      <c r="F89" s="249">
        <v>8.48</v>
      </c>
    </row>
    <row r="90" spans="2:6" x14ac:dyDescent="0.55000000000000004">
      <c r="B90" s="21" t="s">
        <v>472</v>
      </c>
      <c r="C90" s="21" t="s">
        <v>14</v>
      </c>
      <c r="D90" s="247">
        <v>80</v>
      </c>
      <c r="E90" s="248">
        <v>2.71</v>
      </c>
      <c r="F90" s="249">
        <v>2.92</v>
      </c>
    </row>
    <row r="91" spans="2:6" x14ac:dyDescent="0.55000000000000004">
      <c r="B91" s="21" t="s">
        <v>472</v>
      </c>
      <c r="C91" s="21" t="s">
        <v>473</v>
      </c>
      <c r="D91" s="247">
        <v>112</v>
      </c>
      <c r="E91" s="248">
        <v>4.2</v>
      </c>
      <c r="F91" s="249">
        <v>3.91</v>
      </c>
    </row>
    <row r="92" spans="2:6" x14ac:dyDescent="0.55000000000000004">
      <c r="B92" s="21" t="s">
        <v>472</v>
      </c>
      <c r="C92" s="21" t="s">
        <v>473</v>
      </c>
      <c r="D92" s="247">
        <v>140</v>
      </c>
      <c r="E92" s="248">
        <v>3.78</v>
      </c>
      <c r="F92" s="249">
        <v>4.04</v>
      </c>
    </row>
    <row r="93" spans="2:6" x14ac:dyDescent="0.55000000000000004">
      <c r="B93" s="21" t="s">
        <v>472</v>
      </c>
      <c r="C93" s="21" t="s">
        <v>473</v>
      </c>
      <c r="D93" s="247">
        <v>160</v>
      </c>
      <c r="E93" s="248">
        <v>4.54</v>
      </c>
      <c r="F93" s="249">
        <v>4.62</v>
      </c>
    </row>
    <row r="94" spans="2:6" x14ac:dyDescent="0.55000000000000004">
      <c r="B94" s="21" t="s">
        <v>472</v>
      </c>
      <c r="C94" s="21" t="s">
        <v>473</v>
      </c>
      <c r="D94" s="247">
        <v>224</v>
      </c>
      <c r="E94" s="248">
        <v>5.71</v>
      </c>
      <c r="F94" s="249">
        <v>5.77</v>
      </c>
    </row>
    <row r="95" spans="2:6" x14ac:dyDescent="0.55000000000000004">
      <c r="B95" s="21" t="s">
        <v>472</v>
      </c>
      <c r="C95" s="21" t="s">
        <v>473</v>
      </c>
      <c r="D95" s="247">
        <v>280</v>
      </c>
      <c r="E95" s="248">
        <v>7.52</v>
      </c>
      <c r="F95" s="249">
        <v>7.72</v>
      </c>
    </row>
    <row r="96" spans="2:6" x14ac:dyDescent="0.55000000000000004">
      <c r="B96" s="21" t="s">
        <v>472</v>
      </c>
      <c r="C96" s="21" t="s">
        <v>473</v>
      </c>
      <c r="D96" s="247">
        <v>335</v>
      </c>
      <c r="E96" s="248">
        <v>9.6300000000000008</v>
      </c>
      <c r="F96" s="249">
        <v>9.41</v>
      </c>
    </row>
    <row r="97" spans="2:6" x14ac:dyDescent="0.55000000000000004">
      <c r="B97" s="21" t="s">
        <v>472</v>
      </c>
      <c r="C97" s="21" t="s">
        <v>473</v>
      </c>
      <c r="D97" s="247">
        <v>355</v>
      </c>
      <c r="E97" s="248">
        <v>10.76</v>
      </c>
      <c r="F97" s="249">
        <v>10.3</v>
      </c>
    </row>
    <row r="98" spans="2:6" x14ac:dyDescent="0.55000000000000004">
      <c r="B98" s="21" t="s">
        <v>472</v>
      </c>
      <c r="C98" s="21" t="s">
        <v>473</v>
      </c>
      <c r="D98" s="247">
        <v>400</v>
      </c>
      <c r="E98" s="248">
        <v>12.8</v>
      </c>
      <c r="F98" s="249">
        <v>11.9</v>
      </c>
    </row>
    <row r="99" spans="2:6" x14ac:dyDescent="0.55000000000000004">
      <c r="B99" s="21" t="s">
        <v>472</v>
      </c>
      <c r="C99" s="21" t="s">
        <v>473</v>
      </c>
      <c r="D99" s="247">
        <v>450</v>
      </c>
      <c r="E99" s="248">
        <v>14.1</v>
      </c>
      <c r="F99" s="249">
        <v>13.15</v>
      </c>
    </row>
    <row r="100" spans="2:6" x14ac:dyDescent="0.55000000000000004">
      <c r="B100" s="22" t="s">
        <v>472</v>
      </c>
      <c r="C100" s="22" t="s">
        <v>473</v>
      </c>
      <c r="D100" s="250">
        <v>500</v>
      </c>
      <c r="E100" s="251">
        <v>13.88</v>
      </c>
      <c r="F100" s="252">
        <v>14.42</v>
      </c>
    </row>
    <row r="102" spans="2:6" x14ac:dyDescent="0.55000000000000004">
      <c r="B102" s="236" t="s">
        <v>474</v>
      </c>
    </row>
    <row r="103" spans="2:6" ht="18" x14ac:dyDescent="0.55000000000000004">
      <c r="B103" s="253" t="s">
        <v>389</v>
      </c>
    </row>
  </sheetData>
  <sheetProtection algorithmName="SHA-1" hashValue="P4bs8GAOGXA3Gv7nz7QX5ns1PDg=" saltValue="Ub8fkiKzoSKBpOD2+SZIQQ==" spinCount="100000" sheet="1" objects="1" scenarios="1"/>
  <autoFilter ref="B4:F100" xr:uid="{A90368E4-88BA-4F59-B3BB-581D9056B31A}"/>
  <mergeCells count="1">
    <mergeCell ref="E3:F3"/>
  </mergeCells>
  <phoneticPr fontId="1"/>
  <hyperlinks>
    <hyperlink ref="B103" r:id="rId1" xr:uid="{841CC9F6-4D68-4BFD-939E-7BB0C5B7B8A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09D55-94B1-4336-8397-08CDDD441B8A}">
  <dimension ref="A1:V68"/>
  <sheetViews>
    <sheetView topLeftCell="B2" zoomScaleNormal="100" workbookViewId="0">
      <selection activeCell="B2" sqref="B2"/>
    </sheetView>
  </sheetViews>
  <sheetFormatPr defaultColWidth="8.58203125" defaultRowHeight="18" x14ac:dyDescent="0.55000000000000004"/>
  <cols>
    <col min="1" max="1" width="3" style="76" hidden="1" customWidth="1"/>
    <col min="2" max="2" width="3" style="25" customWidth="1"/>
    <col min="3" max="3" width="15" style="25" bestFit="1" customWidth="1"/>
    <col min="4" max="4" width="8.58203125" style="25"/>
    <col min="5" max="20" width="5.08203125" style="25" customWidth="1"/>
    <col min="21" max="21" width="2.08203125" style="25" hidden="1" customWidth="1"/>
    <col min="22" max="22" width="10.33203125" style="25" hidden="1" customWidth="1"/>
    <col min="23" max="23" width="4.08203125" style="25" customWidth="1"/>
    <col min="24" max="24" width="5.58203125" style="25" customWidth="1"/>
    <col min="25" max="25" width="6.58203125" style="25" bestFit="1" customWidth="1"/>
    <col min="26" max="16384" width="8.58203125" style="25"/>
  </cols>
  <sheetData>
    <row r="1" spans="1:22" s="76" customFormat="1" hidden="1" x14ac:dyDescent="0.55000000000000004">
      <c r="A1" s="203"/>
      <c r="B1" s="203"/>
      <c r="C1" s="203"/>
      <c r="D1" s="203"/>
      <c r="E1" s="203"/>
      <c r="F1" s="203"/>
      <c r="G1" s="203"/>
      <c r="H1" s="203"/>
      <c r="I1" s="203"/>
      <c r="J1" s="203"/>
      <c r="K1" s="203"/>
      <c r="L1" s="203"/>
      <c r="M1" s="203"/>
      <c r="N1" s="203"/>
      <c r="O1" s="203"/>
      <c r="P1" s="203"/>
      <c r="Q1" s="203"/>
      <c r="R1" s="203"/>
      <c r="S1" s="203"/>
      <c r="T1" s="203"/>
      <c r="U1" s="203" t="s">
        <v>456</v>
      </c>
      <c r="V1" s="203" t="s">
        <v>456</v>
      </c>
    </row>
    <row r="2" spans="1:22" x14ac:dyDescent="0.55000000000000004">
      <c r="A2" s="203"/>
      <c r="B2" s="26" t="s">
        <v>408</v>
      </c>
    </row>
    <row r="3" spans="1:22" x14ac:dyDescent="0.55000000000000004">
      <c r="A3" s="203"/>
      <c r="C3" s="25" t="s">
        <v>18</v>
      </c>
    </row>
    <row r="4" spans="1:22" x14ac:dyDescent="0.55000000000000004">
      <c r="A4" s="203"/>
      <c r="C4" s="25" t="s">
        <v>19</v>
      </c>
    </row>
    <row r="5" spans="1:22" x14ac:dyDescent="0.55000000000000004">
      <c r="A5" s="203"/>
      <c r="C5" s="25" t="s">
        <v>20</v>
      </c>
    </row>
    <row r="6" spans="1:22" x14ac:dyDescent="0.55000000000000004">
      <c r="A6" s="203"/>
      <c r="C6" s="25" t="s">
        <v>399</v>
      </c>
    </row>
    <row r="7" spans="1:22" x14ac:dyDescent="0.55000000000000004">
      <c r="A7" s="203"/>
      <c r="C7" s="25" t="s">
        <v>21</v>
      </c>
    </row>
    <row r="8" spans="1:22" x14ac:dyDescent="0.55000000000000004">
      <c r="A8" s="203"/>
      <c r="C8" s="25" t="s">
        <v>409</v>
      </c>
    </row>
    <row r="9" spans="1:22" x14ac:dyDescent="0.55000000000000004">
      <c r="A9" s="203"/>
      <c r="C9" s="25" t="s">
        <v>76</v>
      </c>
    </row>
    <row r="10" spans="1:22" x14ac:dyDescent="0.55000000000000004">
      <c r="A10" s="203"/>
      <c r="C10" s="25" t="s">
        <v>77</v>
      </c>
    </row>
    <row r="11" spans="1:22" x14ac:dyDescent="0.55000000000000004">
      <c r="A11" s="203"/>
      <c r="C11" s="25" t="s">
        <v>78</v>
      </c>
    </row>
    <row r="12" spans="1:22" x14ac:dyDescent="0.55000000000000004">
      <c r="A12" s="203"/>
      <c r="C12" s="25" t="s">
        <v>77</v>
      </c>
    </row>
    <row r="13" spans="1:22" x14ac:dyDescent="0.55000000000000004">
      <c r="A13" s="203"/>
      <c r="C13" s="25" t="s">
        <v>410</v>
      </c>
    </row>
    <row r="14" spans="1:22" x14ac:dyDescent="0.55000000000000004">
      <c r="A14" s="203"/>
      <c r="C14" s="25" t="s">
        <v>77</v>
      </c>
    </row>
    <row r="15" spans="1:22" x14ac:dyDescent="0.55000000000000004">
      <c r="A15" s="203"/>
      <c r="C15" s="25" t="s">
        <v>79</v>
      </c>
    </row>
    <row r="16" spans="1:22" x14ac:dyDescent="0.55000000000000004">
      <c r="A16" s="203"/>
      <c r="C16" s="25" t="s">
        <v>80</v>
      </c>
    </row>
    <row r="17" spans="1:16" x14ac:dyDescent="0.55000000000000004">
      <c r="A17" s="203"/>
      <c r="C17" s="25" t="s">
        <v>81</v>
      </c>
    </row>
    <row r="18" spans="1:16" x14ac:dyDescent="0.55000000000000004">
      <c r="A18" s="203"/>
      <c r="C18" s="25" t="s">
        <v>411</v>
      </c>
    </row>
    <row r="19" spans="1:16" x14ac:dyDescent="0.55000000000000004">
      <c r="A19" s="203"/>
      <c r="C19" s="25" t="s">
        <v>412</v>
      </c>
    </row>
    <row r="20" spans="1:16" x14ac:dyDescent="0.55000000000000004">
      <c r="A20" s="203"/>
    </row>
    <row r="21" spans="1:16" hidden="1" x14ac:dyDescent="0.55000000000000004">
      <c r="A21" s="203" t="s">
        <v>456</v>
      </c>
      <c r="C21" s="25" t="s">
        <v>413</v>
      </c>
    </row>
    <row r="22" spans="1:16" hidden="1" x14ac:dyDescent="0.55000000000000004">
      <c r="A22" s="203" t="s">
        <v>456</v>
      </c>
      <c r="C22" s="25" t="s">
        <v>414</v>
      </c>
    </row>
    <row r="23" spans="1:16" hidden="1" x14ac:dyDescent="0.55000000000000004">
      <c r="A23" s="203" t="s">
        <v>456</v>
      </c>
    </row>
    <row r="24" spans="1:16" hidden="1" x14ac:dyDescent="0.55000000000000004">
      <c r="A24" s="203" t="s">
        <v>456</v>
      </c>
      <c r="C24" s="25" t="s">
        <v>415</v>
      </c>
    </row>
    <row r="25" spans="1:16" hidden="1" x14ac:dyDescent="0.55000000000000004">
      <c r="A25" s="203" t="s">
        <v>456</v>
      </c>
      <c r="C25" s="25" t="s">
        <v>416</v>
      </c>
    </row>
    <row r="26" spans="1:16" hidden="1" x14ac:dyDescent="0.55000000000000004">
      <c r="A26" s="203" t="s">
        <v>456</v>
      </c>
      <c r="C26" s="25" t="s">
        <v>417</v>
      </c>
    </row>
    <row r="27" spans="1:16" hidden="1" x14ac:dyDescent="0.55000000000000004">
      <c r="A27" s="203" t="s">
        <v>456</v>
      </c>
    </row>
    <row r="28" spans="1:16" hidden="1" x14ac:dyDescent="0.55000000000000004">
      <c r="A28" s="203" t="s">
        <v>456</v>
      </c>
      <c r="C28" s="25" t="s">
        <v>25</v>
      </c>
    </row>
    <row r="29" spans="1:16" hidden="1" x14ac:dyDescent="0.55000000000000004">
      <c r="A29" s="203" t="s">
        <v>456</v>
      </c>
      <c r="C29" s="25" t="s">
        <v>418</v>
      </c>
    </row>
    <row r="30" spans="1:16" x14ac:dyDescent="0.55000000000000004">
      <c r="A30" s="203"/>
    </row>
    <row r="31" spans="1:16" ht="18.5" thickBot="1" x14ac:dyDescent="0.6">
      <c r="A31" s="203"/>
      <c r="C31" s="25" t="s">
        <v>26</v>
      </c>
    </row>
    <row r="32" spans="1:16" x14ac:dyDescent="0.55000000000000004">
      <c r="A32" s="203"/>
      <c r="C32" s="27"/>
      <c r="D32" s="28"/>
      <c r="E32" s="289" t="s">
        <v>27</v>
      </c>
      <c r="F32" s="290"/>
      <c r="G32" s="290"/>
      <c r="H32" s="290"/>
      <c r="I32" s="290"/>
      <c r="J32" s="290"/>
      <c r="K32" s="290"/>
      <c r="L32" s="290"/>
      <c r="M32" s="290"/>
      <c r="N32" s="290"/>
      <c r="O32" s="290"/>
      <c r="P32" s="291"/>
    </row>
    <row r="33" spans="1:20" ht="18.5" thickBot="1" x14ac:dyDescent="0.6">
      <c r="A33" s="203"/>
      <c r="C33" s="30" t="s">
        <v>28</v>
      </c>
      <c r="D33" s="31" t="s">
        <v>29</v>
      </c>
      <c r="E33" s="32" t="s">
        <v>30</v>
      </c>
      <c r="F33" s="33" t="s">
        <v>31</v>
      </c>
      <c r="G33" s="33" t="s">
        <v>32</v>
      </c>
      <c r="H33" s="33" t="s">
        <v>33</v>
      </c>
      <c r="I33" s="33" t="s">
        <v>34</v>
      </c>
      <c r="J33" s="33" t="s">
        <v>35</v>
      </c>
      <c r="K33" s="33" t="s">
        <v>36</v>
      </c>
      <c r="L33" s="33" t="s">
        <v>37</v>
      </c>
      <c r="M33" s="33" t="s">
        <v>38</v>
      </c>
      <c r="N33" s="33" t="s">
        <v>39</v>
      </c>
      <c r="O33" s="33" t="s">
        <v>40</v>
      </c>
      <c r="P33" s="34" t="s">
        <v>41</v>
      </c>
    </row>
    <row r="34" spans="1:20" x14ac:dyDescent="0.55000000000000004">
      <c r="A34" s="203"/>
      <c r="C34" s="282" t="s">
        <v>42</v>
      </c>
      <c r="D34" s="36" t="s">
        <v>43</v>
      </c>
      <c r="E34" s="180"/>
      <c r="F34" s="181"/>
      <c r="G34" s="181"/>
      <c r="H34" s="181"/>
      <c r="I34" s="181"/>
      <c r="J34" s="181"/>
      <c r="K34" s="181"/>
      <c r="L34" s="181"/>
      <c r="M34" s="181"/>
      <c r="N34" s="181"/>
      <c r="O34" s="181"/>
      <c r="P34" s="182"/>
    </row>
    <row r="35" spans="1:20" x14ac:dyDescent="0.55000000000000004">
      <c r="A35" s="203"/>
      <c r="C35" s="283"/>
      <c r="D35" s="37" t="s">
        <v>44</v>
      </c>
      <c r="E35" s="183"/>
      <c r="F35" s="184"/>
      <c r="G35" s="184"/>
      <c r="H35" s="184"/>
      <c r="I35" s="184"/>
      <c r="J35" s="184"/>
      <c r="K35" s="184"/>
      <c r="L35" s="184"/>
      <c r="M35" s="184"/>
      <c r="N35" s="184"/>
      <c r="O35" s="184"/>
      <c r="P35" s="185"/>
    </row>
    <row r="36" spans="1:20" x14ac:dyDescent="0.55000000000000004">
      <c r="A36" s="203"/>
      <c r="C36" s="391" t="s">
        <v>45</v>
      </c>
      <c r="D36" s="38" t="s">
        <v>43</v>
      </c>
      <c r="E36" s="186"/>
      <c r="F36" s="187"/>
      <c r="G36" s="187"/>
      <c r="H36" s="187"/>
      <c r="I36" s="187"/>
      <c r="J36" s="187"/>
      <c r="K36" s="187"/>
      <c r="L36" s="187"/>
      <c r="M36" s="187"/>
      <c r="N36" s="187"/>
      <c r="O36" s="187"/>
      <c r="P36" s="188"/>
    </row>
    <row r="37" spans="1:20" ht="18.5" thickBot="1" x14ac:dyDescent="0.6">
      <c r="A37" s="203"/>
      <c r="C37" s="285"/>
      <c r="D37" s="40" t="s">
        <v>44</v>
      </c>
      <c r="E37" s="189"/>
      <c r="F37" s="190"/>
      <c r="G37" s="190"/>
      <c r="H37" s="190"/>
      <c r="I37" s="190"/>
      <c r="J37" s="190"/>
      <c r="K37" s="190"/>
      <c r="L37" s="190"/>
      <c r="M37" s="190"/>
      <c r="N37" s="190"/>
      <c r="O37" s="190"/>
      <c r="P37" s="191"/>
    </row>
    <row r="38" spans="1:20" ht="18.5" hidden="1" thickBot="1" x14ac:dyDescent="0.6">
      <c r="A38" s="203" t="s">
        <v>456</v>
      </c>
      <c r="C38" s="282" t="s">
        <v>419</v>
      </c>
      <c r="D38" s="36" t="s">
        <v>43</v>
      </c>
      <c r="E38" s="41">
        <v>0</v>
      </c>
      <c r="F38" s="42">
        <v>0</v>
      </c>
      <c r="G38" s="42">
        <v>0</v>
      </c>
      <c r="H38" s="42">
        <v>0.151</v>
      </c>
      <c r="I38" s="42">
        <v>0.22</v>
      </c>
      <c r="J38" s="42">
        <v>0.308</v>
      </c>
      <c r="K38" s="42">
        <v>0.56599999999999995</v>
      </c>
      <c r="L38" s="42">
        <v>0.60499999999999998</v>
      </c>
      <c r="M38" s="42">
        <v>0.36199999999999999</v>
      </c>
      <c r="N38" s="42">
        <v>0.17</v>
      </c>
      <c r="O38" s="42">
        <v>0.107</v>
      </c>
      <c r="P38" s="43">
        <v>0</v>
      </c>
    </row>
    <row r="39" spans="1:20" hidden="1" x14ac:dyDescent="0.55000000000000004">
      <c r="A39" s="203" t="s">
        <v>456</v>
      </c>
      <c r="C39" s="283"/>
      <c r="D39" s="37" t="s">
        <v>44</v>
      </c>
      <c r="E39" s="44">
        <v>0.41699999999999998</v>
      </c>
      <c r="F39" s="45">
        <v>0.41899999999999998</v>
      </c>
      <c r="G39" s="45">
        <v>0.27400000000000002</v>
      </c>
      <c r="H39" s="45">
        <v>8.8999999999999996E-2</v>
      </c>
      <c r="I39" s="45">
        <v>6.2E-2</v>
      </c>
      <c r="J39" s="45">
        <v>0</v>
      </c>
      <c r="K39" s="45">
        <v>0</v>
      </c>
      <c r="L39" s="45">
        <v>0</v>
      </c>
      <c r="M39" s="45">
        <v>0</v>
      </c>
      <c r="N39" s="45">
        <v>7.6999999999999999E-2</v>
      </c>
      <c r="O39" s="45">
        <v>0.22500000000000001</v>
      </c>
      <c r="P39" s="46">
        <v>0.32200000000000001</v>
      </c>
      <c r="Q39" s="47" t="s">
        <v>47</v>
      </c>
    </row>
    <row r="40" spans="1:20" hidden="1" x14ac:dyDescent="0.55000000000000004">
      <c r="A40" s="203" t="s">
        <v>456</v>
      </c>
      <c r="C40" s="282" t="s">
        <v>48</v>
      </c>
      <c r="D40" s="36" t="s">
        <v>43</v>
      </c>
      <c r="E40" s="48">
        <f>E34*E36*E38</f>
        <v>0</v>
      </c>
      <c r="F40" s="49">
        <f t="shared" ref="F40:P40" si="0">F34*F36*F38</f>
        <v>0</v>
      </c>
      <c r="G40" s="49">
        <f t="shared" si="0"/>
        <v>0</v>
      </c>
      <c r="H40" s="49">
        <f t="shared" si="0"/>
        <v>0</v>
      </c>
      <c r="I40" s="49">
        <f t="shared" si="0"/>
        <v>0</v>
      </c>
      <c r="J40" s="49">
        <f t="shared" si="0"/>
        <v>0</v>
      </c>
      <c r="K40" s="49">
        <f t="shared" si="0"/>
        <v>0</v>
      </c>
      <c r="L40" s="49">
        <f t="shared" si="0"/>
        <v>0</v>
      </c>
      <c r="M40" s="49">
        <f t="shared" si="0"/>
        <v>0</v>
      </c>
      <c r="N40" s="49">
        <f t="shared" si="0"/>
        <v>0</v>
      </c>
      <c r="O40" s="49">
        <f t="shared" si="0"/>
        <v>0</v>
      </c>
      <c r="P40" s="50">
        <f t="shared" si="0"/>
        <v>0</v>
      </c>
      <c r="Q40" s="86">
        <f>SUM(E40:P40)</f>
        <v>0</v>
      </c>
    </row>
    <row r="41" spans="1:20" ht="18.5" hidden="1" thickBot="1" x14ac:dyDescent="0.6">
      <c r="A41" s="203" t="s">
        <v>456</v>
      </c>
      <c r="C41" s="285"/>
      <c r="D41" s="40" t="s">
        <v>44</v>
      </c>
      <c r="E41" s="51">
        <f t="shared" ref="E41:P41" si="1">E35*E37*E39</f>
        <v>0</v>
      </c>
      <c r="F41" s="52">
        <f t="shared" si="1"/>
        <v>0</v>
      </c>
      <c r="G41" s="52">
        <f t="shared" si="1"/>
        <v>0</v>
      </c>
      <c r="H41" s="52">
        <f t="shared" si="1"/>
        <v>0</v>
      </c>
      <c r="I41" s="52">
        <f t="shared" si="1"/>
        <v>0</v>
      </c>
      <c r="J41" s="52">
        <f t="shared" si="1"/>
        <v>0</v>
      </c>
      <c r="K41" s="52">
        <f t="shared" si="1"/>
        <v>0</v>
      </c>
      <c r="L41" s="52">
        <f t="shared" si="1"/>
        <v>0</v>
      </c>
      <c r="M41" s="52">
        <f t="shared" si="1"/>
        <v>0</v>
      </c>
      <c r="N41" s="52">
        <f t="shared" si="1"/>
        <v>0</v>
      </c>
      <c r="O41" s="52">
        <f t="shared" si="1"/>
        <v>0</v>
      </c>
      <c r="P41" s="53">
        <f t="shared" si="1"/>
        <v>0</v>
      </c>
      <c r="Q41" s="87">
        <f>SUM(E41:P41)</f>
        <v>0</v>
      </c>
    </row>
    <row r="42" spans="1:20" hidden="1" x14ac:dyDescent="0.55000000000000004">
      <c r="A42" s="203" t="s">
        <v>456</v>
      </c>
      <c r="C42" s="25" t="s">
        <v>405</v>
      </c>
    </row>
    <row r="43" spans="1:20" x14ac:dyDescent="0.55000000000000004">
      <c r="A43" s="203"/>
    </row>
    <row r="44" spans="1:20" ht="18.5" thickBot="1" x14ac:dyDescent="0.6">
      <c r="A44" s="203"/>
      <c r="C44" s="25" t="s">
        <v>420</v>
      </c>
      <c r="I44" s="25" t="s">
        <v>82</v>
      </c>
    </row>
    <row r="45" spans="1:20" ht="18.5" thickBot="1" x14ac:dyDescent="0.6">
      <c r="A45" s="203"/>
      <c r="C45" s="55" t="s">
        <v>28</v>
      </c>
      <c r="D45" s="57" t="s">
        <v>51</v>
      </c>
      <c r="E45" s="324" t="s">
        <v>52</v>
      </c>
      <c r="F45" s="325"/>
      <c r="G45" s="325"/>
      <c r="H45" s="385"/>
      <c r="I45" s="371" t="s">
        <v>53</v>
      </c>
      <c r="J45" s="325"/>
      <c r="K45" s="325"/>
      <c r="L45" s="385"/>
      <c r="M45" s="371" t="s">
        <v>54</v>
      </c>
      <c r="N45" s="325"/>
      <c r="O45" s="325"/>
      <c r="P45" s="385"/>
      <c r="Q45" s="371" t="s">
        <v>55</v>
      </c>
      <c r="R45" s="325"/>
      <c r="S45" s="325"/>
      <c r="T45" s="326"/>
    </row>
    <row r="46" spans="1:20" x14ac:dyDescent="0.55000000000000004">
      <c r="A46" s="203"/>
      <c r="C46" s="60" t="s">
        <v>83</v>
      </c>
      <c r="D46" s="88"/>
      <c r="E46" s="89"/>
      <c r="F46" s="90"/>
      <c r="G46" s="90"/>
      <c r="H46" s="91"/>
      <c r="I46" s="90"/>
      <c r="J46" s="90"/>
      <c r="K46" s="90"/>
      <c r="L46" s="91"/>
      <c r="M46" s="90"/>
      <c r="N46" s="90"/>
      <c r="O46" s="90"/>
      <c r="P46" s="91"/>
      <c r="Q46" s="90"/>
      <c r="R46" s="90"/>
      <c r="S46" s="90"/>
      <c r="T46" s="92"/>
    </row>
    <row r="47" spans="1:20" x14ac:dyDescent="0.55000000000000004">
      <c r="A47" s="203"/>
      <c r="C47" s="376"/>
      <c r="D47" s="377"/>
      <c r="E47" s="395" t="s">
        <v>43</v>
      </c>
      <c r="F47" s="367"/>
      <c r="G47" s="367" t="s">
        <v>44</v>
      </c>
      <c r="H47" s="396"/>
      <c r="I47" s="366" t="s">
        <v>43</v>
      </c>
      <c r="J47" s="367"/>
      <c r="K47" s="367" t="s">
        <v>44</v>
      </c>
      <c r="L47" s="396"/>
      <c r="M47" s="366" t="s">
        <v>43</v>
      </c>
      <c r="N47" s="367"/>
      <c r="O47" s="367" t="s">
        <v>44</v>
      </c>
      <c r="P47" s="396"/>
      <c r="Q47" s="366" t="s">
        <v>43</v>
      </c>
      <c r="R47" s="367"/>
      <c r="S47" s="367" t="s">
        <v>44</v>
      </c>
      <c r="T47" s="368"/>
    </row>
    <row r="48" spans="1:20" x14ac:dyDescent="0.55000000000000004">
      <c r="A48" s="203"/>
      <c r="C48" s="58" t="s">
        <v>84</v>
      </c>
      <c r="D48" s="94" t="s">
        <v>60</v>
      </c>
      <c r="E48" s="387"/>
      <c r="F48" s="388"/>
      <c r="G48" s="388"/>
      <c r="H48" s="389"/>
      <c r="I48" s="390"/>
      <c r="J48" s="388"/>
      <c r="K48" s="388"/>
      <c r="L48" s="389"/>
      <c r="M48" s="390"/>
      <c r="N48" s="388"/>
      <c r="O48" s="388"/>
      <c r="P48" s="389"/>
      <c r="Q48" s="390"/>
      <c r="R48" s="388"/>
      <c r="S48" s="388"/>
      <c r="T48" s="407"/>
    </row>
    <row r="49" spans="1:22" x14ac:dyDescent="0.55000000000000004">
      <c r="A49" s="203"/>
      <c r="C49" s="372" t="s">
        <v>85</v>
      </c>
      <c r="D49" s="373"/>
      <c r="E49" s="346"/>
      <c r="F49" s="344"/>
      <c r="G49" s="344"/>
      <c r="H49" s="347"/>
      <c r="I49" s="343"/>
      <c r="J49" s="344"/>
      <c r="K49" s="344"/>
      <c r="L49" s="347"/>
      <c r="M49" s="343"/>
      <c r="N49" s="344"/>
      <c r="O49" s="344"/>
      <c r="P49" s="347"/>
      <c r="Q49" s="343"/>
      <c r="R49" s="344"/>
      <c r="S49" s="344"/>
      <c r="T49" s="345"/>
    </row>
    <row r="50" spans="1:22" ht="18.5" thickBot="1" x14ac:dyDescent="0.6">
      <c r="A50" s="203"/>
      <c r="C50" s="58" t="s">
        <v>86</v>
      </c>
      <c r="D50" s="94" t="s">
        <v>61</v>
      </c>
      <c r="E50" s="386"/>
      <c r="F50" s="370"/>
      <c r="G50" s="370"/>
      <c r="H50" s="382"/>
      <c r="I50" s="369"/>
      <c r="J50" s="370"/>
      <c r="K50" s="370"/>
      <c r="L50" s="382"/>
      <c r="M50" s="369"/>
      <c r="N50" s="370"/>
      <c r="O50" s="370"/>
      <c r="P50" s="382"/>
      <c r="Q50" s="369"/>
      <c r="R50" s="370"/>
      <c r="S50" s="370"/>
      <c r="T50" s="374"/>
    </row>
    <row r="51" spans="1:22" ht="18.5" hidden="1" thickBot="1" x14ac:dyDescent="0.6">
      <c r="A51" s="203" t="s">
        <v>456</v>
      </c>
      <c r="C51" s="96" t="s">
        <v>382</v>
      </c>
      <c r="D51" s="97" t="s">
        <v>88</v>
      </c>
      <c r="E51" s="397">
        <f>$Q$40*E48*E50</f>
        <v>0</v>
      </c>
      <c r="F51" s="360"/>
      <c r="G51" s="360">
        <f>$Q$41*E48*G50</f>
        <v>0</v>
      </c>
      <c r="H51" s="398"/>
      <c r="I51" s="375">
        <f>$Q$40*I48*I50</f>
        <v>0</v>
      </c>
      <c r="J51" s="360"/>
      <c r="K51" s="360">
        <f>$Q$41*I48*K50</f>
        <v>0</v>
      </c>
      <c r="L51" s="398"/>
      <c r="M51" s="375">
        <f t="shared" ref="M51" si="2">$Q$40*M48*M50</f>
        <v>0</v>
      </c>
      <c r="N51" s="360"/>
      <c r="O51" s="360">
        <f>$Q$41*M48*O50</f>
        <v>0</v>
      </c>
      <c r="P51" s="398"/>
      <c r="Q51" s="375">
        <f t="shared" ref="Q51" si="3">$Q$40*Q48*Q50</f>
        <v>0</v>
      </c>
      <c r="R51" s="360"/>
      <c r="S51" s="360">
        <f>$Q$41*Q48*S50</f>
        <v>0</v>
      </c>
      <c r="T51" s="361"/>
    </row>
    <row r="52" spans="1:22" x14ac:dyDescent="0.55000000000000004">
      <c r="A52" s="203"/>
      <c r="C52" s="98" t="s">
        <v>89</v>
      </c>
      <c r="D52" s="99"/>
      <c r="E52" s="100"/>
      <c r="F52" s="101"/>
      <c r="G52" s="101"/>
      <c r="H52" s="102"/>
      <c r="I52" s="101"/>
      <c r="J52" s="101"/>
      <c r="K52" s="101"/>
      <c r="L52" s="102"/>
      <c r="M52" s="101"/>
      <c r="N52" s="101"/>
      <c r="O52" s="101"/>
      <c r="P52" s="102"/>
      <c r="Q52" s="101"/>
      <c r="R52" s="101"/>
      <c r="S52" s="101"/>
      <c r="T52" s="103"/>
    </row>
    <row r="53" spans="1:22" x14ac:dyDescent="0.55000000000000004">
      <c r="A53" s="203"/>
      <c r="C53" s="383" t="s">
        <v>421</v>
      </c>
      <c r="D53" s="384"/>
      <c r="E53" s="378"/>
      <c r="F53" s="379"/>
      <c r="G53" s="379"/>
      <c r="H53" s="380"/>
      <c r="I53" s="381"/>
      <c r="J53" s="379"/>
      <c r="K53" s="379"/>
      <c r="L53" s="380"/>
      <c r="M53" s="381"/>
      <c r="N53" s="379"/>
      <c r="O53" s="379"/>
      <c r="P53" s="380"/>
      <c r="Q53" s="381"/>
      <c r="R53" s="379"/>
      <c r="S53" s="379"/>
      <c r="T53" s="406"/>
      <c r="U53" s="25" t="s">
        <v>57</v>
      </c>
      <c r="V53" s="25" t="s">
        <v>58</v>
      </c>
    </row>
    <row r="54" spans="1:22" x14ac:dyDescent="0.55000000000000004">
      <c r="A54" s="203"/>
      <c r="C54" s="392"/>
      <c r="D54" s="393"/>
      <c r="E54" s="394" t="s">
        <v>6</v>
      </c>
      <c r="F54" s="362"/>
      <c r="G54" s="362" t="s">
        <v>7</v>
      </c>
      <c r="H54" s="363"/>
      <c r="I54" s="364" t="s">
        <v>6</v>
      </c>
      <c r="J54" s="362"/>
      <c r="K54" s="362" t="s">
        <v>7</v>
      </c>
      <c r="L54" s="363"/>
      <c r="M54" s="364" t="s">
        <v>6</v>
      </c>
      <c r="N54" s="362"/>
      <c r="O54" s="362" t="s">
        <v>7</v>
      </c>
      <c r="P54" s="363"/>
      <c r="Q54" s="364" t="s">
        <v>6</v>
      </c>
      <c r="R54" s="362"/>
      <c r="S54" s="362" t="s">
        <v>7</v>
      </c>
      <c r="T54" s="365"/>
      <c r="V54" s="25" t="s">
        <v>59</v>
      </c>
    </row>
    <row r="55" spans="1:22" x14ac:dyDescent="0.55000000000000004">
      <c r="A55" s="203"/>
      <c r="C55" s="58" t="s">
        <v>422</v>
      </c>
      <c r="D55" s="95" t="s">
        <v>60</v>
      </c>
      <c r="E55" s="413"/>
      <c r="F55" s="414"/>
      <c r="G55" s="408"/>
      <c r="H55" s="416"/>
      <c r="I55" s="418"/>
      <c r="J55" s="414"/>
      <c r="K55" s="419"/>
      <c r="L55" s="420"/>
      <c r="M55" s="418"/>
      <c r="N55" s="414"/>
      <c r="O55" s="408"/>
      <c r="P55" s="416"/>
      <c r="Q55" s="418"/>
      <c r="R55" s="414"/>
      <c r="S55" s="408"/>
      <c r="T55" s="409"/>
    </row>
    <row r="56" spans="1:22" x14ac:dyDescent="0.55000000000000004">
      <c r="A56" s="203"/>
      <c r="C56" s="207" t="s">
        <v>423</v>
      </c>
      <c r="D56" s="208"/>
      <c r="E56" s="415"/>
      <c r="F56" s="359"/>
      <c r="G56" s="410"/>
      <c r="H56" s="417"/>
      <c r="I56" s="358"/>
      <c r="J56" s="359"/>
      <c r="K56" s="410"/>
      <c r="L56" s="417"/>
      <c r="M56" s="358"/>
      <c r="N56" s="359"/>
      <c r="O56" s="410"/>
      <c r="P56" s="417"/>
      <c r="Q56" s="358"/>
      <c r="R56" s="359"/>
      <c r="S56" s="410"/>
      <c r="T56" s="411"/>
    </row>
    <row r="57" spans="1:22" x14ac:dyDescent="0.55000000000000004">
      <c r="A57" s="203"/>
      <c r="C57" s="209" t="s">
        <v>424</v>
      </c>
      <c r="D57" s="210" t="s">
        <v>90</v>
      </c>
      <c r="E57" s="355"/>
      <c r="F57" s="348"/>
      <c r="G57" s="348"/>
      <c r="H57" s="356"/>
      <c r="I57" s="357"/>
      <c r="J57" s="348"/>
      <c r="K57" s="348"/>
      <c r="L57" s="356"/>
      <c r="M57" s="357"/>
      <c r="N57" s="348"/>
      <c r="O57" s="348"/>
      <c r="P57" s="356"/>
      <c r="Q57" s="357"/>
      <c r="R57" s="348"/>
      <c r="S57" s="348"/>
      <c r="T57" s="349"/>
    </row>
    <row r="58" spans="1:22" ht="18.5" thickBot="1" x14ac:dyDescent="0.6">
      <c r="A58" s="203"/>
      <c r="C58" s="96" t="s">
        <v>425</v>
      </c>
      <c r="D58" s="104" t="s">
        <v>91</v>
      </c>
      <c r="E58" s="350"/>
      <c r="F58" s="351"/>
      <c r="G58" s="351"/>
      <c r="H58" s="352"/>
      <c r="I58" s="353"/>
      <c r="J58" s="351"/>
      <c r="K58" s="351"/>
      <c r="L58" s="352"/>
      <c r="M58" s="353"/>
      <c r="N58" s="351"/>
      <c r="O58" s="351"/>
      <c r="P58" s="352"/>
      <c r="Q58" s="353"/>
      <c r="R58" s="351"/>
      <c r="S58" s="351"/>
      <c r="T58" s="354"/>
    </row>
    <row r="59" spans="1:22" ht="18.5" hidden="1" thickBot="1" x14ac:dyDescent="0.6">
      <c r="A59" s="203" t="s">
        <v>456</v>
      </c>
      <c r="C59" s="260" t="s">
        <v>383</v>
      </c>
      <c r="D59" s="109" t="s">
        <v>88</v>
      </c>
      <c r="E59" s="421">
        <f>IF(E53=$V$54,SUM(E51*(1-0.3*E58),G51*(1-0.4*E58)),SUM(E51:H51))</f>
        <v>0</v>
      </c>
      <c r="F59" s="399"/>
      <c r="G59" s="399">
        <f>SUM(E51*(1-0.3*G58),G51*(1-0.4*G58))</f>
        <v>0</v>
      </c>
      <c r="H59" s="400"/>
      <c r="I59" s="405">
        <f>IF(I53=$V$54,SUM(I51*(1-0.3*I58),K51*(1-0.4*I58)),SUM(I51:L51))</f>
        <v>0</v>
      </c>
      <c r="J59" s="399"/>
      <c r="K59" s="399">
        <f>SUM(I51*(1-0.3*K58),K51*(1-0.4*K58))</f>
        <v>0</v>
      </c>
      <c r="L59" s="400"/>
      <c r="M59" s="405">
        <f>IF(M53=$V$54,SUM(M51*(1-0.3*M58),O51*(1-0.4*M58)),SUM(M51:P51))</f>
        <v>0</v>
      </c>
      <c r="N59" s="399"/>
      <c r="O59" s="399">
        <f>SUM(M51*(1-0.3*O58),O51*(1-0.4*O58))</f>
        <v>0</v>
      </c>
      <c r="P59" s="400"/>
      <c r="Q59" s="405">
        <f>IF(Q53=$V$54,SUM(Q51*(1-0.3*Q58),S51*(1-0.4*Q58)),SUM(Q51:T51))</f>
        <v>0</v>
      </c>
      <c r="R59" s="399"/>
      <c r="S59" s="399">
        <f>SUM(Q51*(1-0.3*S58),S51*(1-0.4*S58))</f>
        <v>0</v>
      </c>
      <c r="T59" s="412"/>
      <c r="U59" s="76"/>
    </row>
    <row r="60" spans="1:22" x14ac:dyDescent="0.55000000000000004">
      <c r="A60" s="203"/>
      <c r="F60" s="76"/>
      <c r="G60" s="76"/>
      <c r="H60" s="76"/>
      <c r="I60" s="76"/>
      <c r="J60" s="76"/>
      <c r="K60" s="76"/>
      <c r="L60" s="76"/>
      <c r="M60" s="76"/>
      <c r="N60" s="76"/>
      <c r="O60" s="76"/>
      <c r="P60" s="76"/>
      <c r="Q60" s="76"/>
      <c r="R60" s="76"/>
      <c r="S60" s="76"/>
      <c r="T60" s="76"/>
      <c r="U60" s="76"/>
    </row>
    <row r="61" spans="1:22" ht="18.5" hidden="1" thickBot="1" x14ac:dyDescent="0.6">
      <c r="A61" s="203" t="s">
        <v>456</v>
      </c>
      <c r="C61" s="25" t="s">
        <v>65</v>
      </c>
    </row>
    <row r="62" spans="1:22" ht="18.5" hidden="1" thickBot="1" x14ac:dyDescent="0.6">
      <c r="A62" s="203" t="s">
        <v>456</v>
      </c>
      <c r="C62" s="77" t="s">
        <v>426</v>
      </c>
      <c r="D62" s="322">
        <v>4.2220000000000002E-4</v>
      </c>
      <c r="E62" s="322"/>
      <c r="F62" s="323"/>
      <c r="G62" s="25" t="s">
        <v>455</v>
      </c>
    </row>
    <row r="63" spans="1:22" hidden="1" x14ac:dyDescent="0.55000000000000004">
      <c r="A63" s="203" t="s">
        <v>456</v>
      </c>
      <c r="C63" s="25" t="s">
        <v>67</v>
      </c>
    </row>
    <row r="64" spans="1:22" hidden="1" x14ac:dyDescent="0.55000000000000004">
      <c r="A64" s="203" t="s">
        <v>456</v>
      </c>
    </row>
    <row r="65" spans="1:10" ht="18.5" thickBot="1" x14ac:dyDescent="0.6">
      <c r="A65" s="203"/>
      <c r="C65" s="25" t="s">
        <v>457</v>
      </c>
    </row>
    <row r="66" spans="1:10" ht="18.5" thickBot="1" x14ac:dyDescent="0.6">
      <c r="A66" s="203"/>
      <c r="C66" s="77" t="s">
        <v>28</v>
      </c>
      <c r="D66" s="105" t="s">
        <v>51</v>
      </c>
      <c r="E66" s="286" t="s">
        <v>92</v>
      </c>
      <c r="F66" s="288"/>
      <c r="G66" s="402" t="s">
        <v>93</v>
      </c>
      <c r="H66" s="403"/>
      <c r="I66" s="286" t="s">
        <v>452</v>
      </c>
      <c r="J66" s="297"/>
    </row>
    <row r="67" spans="1:10" x14ac:dyDescent="0.55000000000000004">
      <c r="A67" s="203"/>
      <c r="C67" s="80" t="s">
        <v>407</v>
      </c>
      <c r="D67" s="81" t="s">
        <v>69</v>
      </c>
      <c r="E67" s="404">
        <f>E59+I59+M59+Q59</f>
        <v>0</v>
      </c>
      <c r="F67" s="328"/>
      <c r="G67" s="328">
        <f>G59+K59+O59+S59</f>
        <v>0</v>
      </c>
      <c r="H67" s="328"/>
      <c r="I67" s="328">
        <f>E67-G67</f>
        <v>0</v>
      </c>
      <c r="J67" s="329"/>
    </row>
    <row r="68" spans="1:10" ht="18.5" thickBot="1" x14ac:dyDescent="0.6">
      <c r="A68" s="203"/>
      <c r="C68" s="82" t="s">
        <v>70</v>
      </c>
      <c r="D68" s="83" t="s">
        <v>71</v>
      </c>
      <c r="E68" s="401">
        <f>E67*$D$62</f>
        <v>0</v>
      </c>
      <c r="F68" s="320"/>
      <c r="G68" s="320">
        <f>G67*$D$62</f>
        <v>0</v>
      </c>
      <c r="H68" s="320"/>
      <c r="I68" s="320">
        <f>E68-G68</f>
        <v>0</v>
      </c>
      <c r="J68" s="321"/>
    </row>
  </sheetData>
  <sheetProtection algorithmName="SHA-1" hashValue="eZ2ShSnbdMNb55/9WvblM0B7hoI=" saltValue="HtOOQ0GCzPibEZqLRZ7WRw==" spinCount="100000" sheet="1" objects="1" scenarios="1"/>
  <mergeCells count="107">
    <mergeCell ref="M59:N59"/>
    <mergeCell ref="Q53:T53"/>
    <mergeCell ref="Q48:T48"/>
    <mergeCell ref="S55:T55"/>
    <mergeCell ref="S56:T56"/>
    <mergeCell ref="O59:P59"/>
    <mergeCell ref="Q59:R59"/>
    <mergeCell ref="S59:T59"/>
    <mergeCell ref="E55:F55"/>
    <mergeCell ref="E56:F56"/>
    <mergeCell ref="G55:H55"/>
    <mergeCell ref="G56:H56"/>
    <mergeCell ref="I55:J55"/>
    <mergeCell ref="I56:J56"/>
    <mergeCell ref="K55:L55"/>
    <mergeCell ref="K56:L56"/>
    <mergeCell ref="M55:N55"/>
    <mergeCell ref="M56:N56"/>
    <mergeCell ref="O55:P55"/>
    <mergeCell ref="O56:P56"/>
    <mergeCell ref="Q55:R55"/>
    <mergeCell ref="E59:F59"/>
    <mergeCell ref="G59:H59"/>
    <mergeCell ref="I59:J59"/>
    <mergeCell ref="K59:L59"/>
    <mergeCell ref="E68:F68"/>
    <mergeCell ref="G68:H68"/>
    <mergeCell ref="I68:J68"/>
    <mergeCell ref="D62:F62"/>
    <mergeCell ref="E66:F66"/>
    <mergeCell ref="G66:H66"/>
    <mergeCell ref="I66:J66"/>
    <mergeCell ref="E67:F67"/>
    <mergeCell ref="G67:H67"/>
    <mergeCell ref="I67:J67"/>
    <mergeCell ref="C34:C35"/>
    <mergeCell ref="E32:P32"/>
    <mergeCell ref="C36:C37"/>
    <mergeCell ref="C54:D54"/>
    <mergeCell ref="E54:F54"/>
    <mergeCell ref="G54:H54"/>
    <mergeCell ref="I54:J54"/>
    <mergeCell ref="K54:L54"/>
    <mergeCell ref="E47:F47"/>
    <mergeCell ref="G47:H47"/>
    <mergeCell ref="I47:J47"/>
    <mergeCell ref="K47:L47"/>
    <mergeCell ref="M47:N47"/>
    <mergeCell ref="O47:P47"/>
    <mergeCell ref="C38:C39"/>
    <mergeCell ref="C40:C41"/>
    <mergeCell ref="E51:F51"/>
    <mergeCell ref="G51:H51"/>
    <mergeCell ref="I51:J51"/>
    <mergeCell ref="K51:L51"/>
    <mergeCell ref="M51:N51"/>
    <mergeCell ref="O51:P51"/>
    <mergeCell ref="K50:L50"/>
    <mergeCell ref="M54:N54"/>
    <mergeCell ref="Q47:R47"/>
    <mergeCell ref="S47:T47"/>
    <mergeCell ref="Q50:R50"/>
    <mergeCell ref="Q45:T45"/>
    <mergeCell ref="C49:D49"/>
    <mergeCell ref="S50:T50"/>
    <mergeCell ref="Q51:R51"/>
    <mergeCell ref="C47:D47"/>
    <mergeCell ref="E53:H53"/>
    <mergeCell ref="I53:L53"/>
    <mergeCell ref="M53:P53"/>
    <mergeCell ref="M50:N50"/>
    <mergeCell ref="O50:P50"/>
    <mergeCell ref="C53:D53"/>
    <mergeCell ref="E45:H45"/>
    <mergeCell ref="I45:L45"/>
    <mergeCell ref="E50:F50"/>
    <mergeCell ref="G50:H50"/>
    <mergeCell ref="I50:J50"/>
    <mergeCell ref="M45:P45"/>
    <mergeCell ref="E48:H48"/>
    <mergeCell ref="I48:L48"/>
    <mergeCell ref="M48:P48"/>
    <mergeCell ref="M49:P49"/>
    <mergeCell ref="Q49:T49"/>
    <mergeCell ref="E49:H49"/>
    <mergeCell ref="I49:L49"/>
    <mergeCell ref="S57:T57"/>
    <mergeCell ref="E58:F58"/>
    <mergeCell ref="G58:H58"/>
    <mergeCell ref="I58:J58"/>
    <mergeCell ref="K58:L58"/>
    <mergeCell ref="M58:N58"/>
    <mergeCell ref="O58:P58"/>
    <mergeCell ref="Q58:R58"/>
    <mergeCell ref="S58:T58"/>
    <mergeCell ref="E57:F57"/>
    <mergeCell ref="G57:H57"/>
    <mergeCell ref="I57:J57"/>
    <mergeCell ref="K57:L57"/>
    <mergeCell ref="M57:N57"/>
    <mergeCell ref="O57:P57"/>
    <mergeCell ref="Q57:R57"/>
    <mergeCell ref="Q56:R56"/>
    <mergeCell ref="S51:T51"/>
    <mergeCell ref="O54:P54"/>
    <mergeCell ref="Q54:R54"/>
    <mergeCell ref="S54:T54"/>
  </mergeCells>
  <phoneticPr fontId="1"/>
  <conditionalFormatting sqref="E46 I46 M46 Q46 G46 K46 O46 S46">
    <cfRule type="expression" dxfId="21" priority="6">
      <formula>#REF!&lt;&gt;""</formula>
    </cfRule>
  </conditionalFormatting>
  <conditionalFormatting sqref="E46 I46 M46 Q46">
    <cfRule type="expression" dxfId="20" priority="5">
      <formula>#REF!=#REF!</formula>
    </cfRule>
  </conditionalFormatting>
  <conditionalFormatting sqref="E51:E52 I51:I52 M51:M52 Q51:Q52 G51:G52 K51:K52 O51:O52 S51:S52">
    <cfRule type="expression" dxfId="19" priority="8">
      <formula>#REF!&lt;&gt;""</formula>
    </cfRule>
  </conditionalFormatting>
  <conditionalFormatting sqref="E51:E52 I51:I52 M51:M52 Q51:Q52">
    <cfRule type="expression" dxfId="18" priority="7">
      <formula>#REF!=#REF!</formula>
    </cfRule>
  </conditionalFormatting>
  <conditionalFormatting sqref="E55:F58">
    <cfRule type="expression" dxfId="17" priority="16">
      <formula>$E$53=$V$53</formula>
    </cfRule>
  </conditionalFormatting>
  <conditionalFormatting sqref="G55:H55">
    <cfRule type="expression" dxfId="16" priority="4">
      <formula>AND($E$55&lt;&gt;"",$G$55&gt;$E$55)</formula>
    </cfRule>
  </conditionalFormatting>
  <conditionalFormatting sqref="I55:J58">
    <cfRule type="expression" dxfId="15" priority="15">
      <formula>$I$53=$V$53</formula>
    </cfRule>
  </conditionalFormatting>
  <conditionalFormatting sqref="K55:L55">
    <cfRule type="expression" dxfId="14" priority="3">
      <formula>AND($I$55&lt;&gt;"",$K$55&gt;$I$55)</formula>
    </cfRule>
  </conditionalFormatting>
  <conditionalFormatting sqref="M55:N58">
    <cfRule type="expression" dxfId="13" priority="14">
      <formula>$M$53=$V$53</formula>
    </cfRule>
  </conditionalFormatting>
  <conditionalFormatting sqref="O55:P55">
    <cfRule type="expression" dxfId="12" priority="2">
      <formula>AND($M$55&lt;&gt;"",$O$55&gt;$M$55)</formula>
    </cfRule>
  </conditionalFormatting>
  <conditionalFormatting sqref="Q55:R58">
    <cfRule type="expression" dxfId="11" priority="13">
      <formula>$Q$53=$V$53</formula>
    </cfRule>
  </conditionalFormatting>
  <conditionalFormatting sqref="S55:T55">
    <cfRule type="expression" dxfId="10" priority="1">
      <formula>AND($Q$55&lt;&gt;"",$S$55&gt;$Q$55)</formula>
    </cfRule>
  </conditionalFormatting>
  <dataValidations count="1">
    <dataValidation type="list" allowBlank="1" showInputMessage="1" showErrorMessage="1" sqref="E53:T53" xr:uid="{8AE3FFBC-A017-4255-B7BD-BA9D8D964E3D}">
      <formula1>$V$53:$V$54</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2D0D5-3899-4C24-B0D5-AD473F99768D}">
  <dimension ref="A1:AC51"/>
  <sheetViews>
    <sheetView topLeftCell="B2" zoomScaleNormal="100" workbookViewId="0">
      <selection activeCell="B2" sqref="B2"/>
    </sheetView>
  </sheetViews>
  <sheetFormatPr defaultColWidth="8.58203125" defaultRowHeight="18" x14ac:dyDescent="0.55000000000000004"/>
  <cols>
    <col min="1" max="1" width="3" style="25" hidden="1" customWidth="1"/>
    <col min="2" max="2" width="3" style="25" customWidth="1"/>
    <col min="3" max="3" width="15" style="25" bestFit="1" customWidth="1"/>
    <col min="4" max="4" width="8.58203125" style="25"/>
    <col min="5" max="20" width="5.08203125" style="25" customWidth="1"/>
    <col min="21" max="21" width="2.08203125" style="25" hidden="1" customWidth="1"/>
    <col min="22" max="22" width="4.08203125" style="25" hidden="1" customWidth="1"/>
    <col min="23" max="23" width="5.58203125" style="25" hidden="1" customWidth="1"/>
    <col min="24" max="24" width="6.58203125" style="25" hidden="1" customWidth="1"/>
    <col min="25" max="16384" width="8.58203125" style="25"/>
  </cols>
  <sheetData>
    <row r="1" spans="1:29" s="76" customFormat="1" hidden="1" x14ac:dyDescent="0.55000000000000004">
      <c r="A1" s="203"/>
      <c r="B1" s="203"/>
      <c r="C1" s="203"/>
      <c r="D1" s="203"/>
      <c r="E1" s="203"/>
      <c r="F1" s="203"/>
      <c r="G1" s="203"/>
      <c r="H1" s="203"/>
      <c r="I1" s="203"/>
      <c r="J1" s="203"/>
      <c r="K1" s="203"/>
      <c r="L1" s="203"/>
      <c r="M1" s="203"/>
      <c r="N1" s="203"/>
      <c r="O1" s="203"/>
      <c r="P1" s="203"/>
      <c r="Q1" s="203"/>
      <c r="R1" s="203"/>
      <c r="S1" s="203"/>
      <c r="T1" s="203"/>
      <c r="U1" s="203" t="s">
        <v>456</v>
      </c>
      <c r="V1" s="203" t="s">
        <v>456</v>
      </c>
      <c r="W1" s="203" t="s">
        <v>456</v>
      </c>
      <c r="X1" s="203" t="s">
        <v>456</v>
      </c>
      <c r="Y1" s="203"/>
      <c r="Z1" s="203"/>
      <c r="AA1" s="203"/>
      <c r="AB1" s="203"/>
      <c r="AC1" s="203"/>
    </row>
    <row r="2" spans="1:29" x14ac:dyDescent="0.55000000000000004">
      <c r="A2" s="202"/>
      <c r="B2" s="26" t="s">
        <v>94</v>
      </c>
    </row>
    <row r="3" spans="1:29" x14ac:dyDescent="0.55000000000000004">
      <c r="A3" s="202"/>
      <c r="C3" s="25" t="s">
        <v>18</v>
      </c>
    </row>
    <row r="4" spans="1:29" x14ac:dyDescent="0.55000000000000004">
      <c r="A4" s="202"/>
      <c r="C4" s="25" t="s">
        <v>19</v>
      </c>
    </row>
    <row r="5" spans="1:29" x14ac:dyDescent="0.55000000000000004">
      <c r="A5" s="202"/>
      <c r="C5" s="25" t="s">
        <v>95</v>
      </c>
    </row>
    <row r="6" spans="1:29" x14ac:dyDescent="0.55000000000000004">
      <c r="A6" s="202"/>
      <c r="C6" s="25" t="s">
        <v>399</v>
      </c>
    </row>
    <row r="7" spans="1:29" x14ac:dyDescent="0.55000000000000004">
      <c r="A7" s="202"/>
      <c r="C7" s="25" t="s">
        <v>21</v>
      </c>
    </row>
    <row r="8" spans="1:29" x14ac:dyDescent="0.55000000000000004">
      <c r="A8" s="202"/>
      <c r="C8" s="25" t="s">
        <v>427</v>
      </c>
    </row>
    <row r="9" spans="1:29" x14ac:dyDescent="0.55000000000000004">
      <c r="A9" s="202"/>
      <c r="C9" s="25" t="s">
        <v>428</v>
      </c>
    </row>
    <row r="10" spans="1:29" x14ac:dyDescent="0.55000000000000004">
      <c r="A10" s="202"/>
      <c r="C10" s="25" t="s">
        <v>401</v>
      </c>
    </row>
    <row r="11" spans="1:29" x14ac:dyDescent="0.55000000000000004">
      <c r="A11" s="202"/>
      <c r="C11" s="25" t="s">
        <v>429</v>
      </c>
    </row>
    <row r="12" spans="1:29" x14ac:dyDescent="0.55000000000000004">
      <c r="A12" s="202"/>
      <c r="C12" s="25" t="s">
        <v>96</v>
      </c>
    </row>
    <row r="13" spans="1:29" x14ac:dyDescent="0.55000000000000004">
      <c r="A13" s="202"/>
      <c r="C13" s="25" t="s">
        <v>430</v>
      </c>
    </row>
    <row r="14" spans="1:29" x14ac:dyDescent="0.55000000000000004">
      <c r="A14" s="202"/>
      <c r="C14" s="25" t="s">
        <v>431</v>
      </c>
    </row>
    <row r="15" spans="1:29" x14ac:dyDescent="0.55000000000000004">
      <c r="A15" s="202"/>
      <c r="C15" s="25" t="s">
        <v>432</v>
      </c>
    </row>
    <row r="16" spans="1:29" x14ac:dyDescent="0.55000000000000004">
      <c r="A16" s="202"/>
    </row>
    <row r="17" spans="1:24" hidden="1" x14ac:dyDescent="0.55000000000000004">
      <c r="A17" s="203" t="s">
        <v>456</v>
      </c>
      <c r="C17" s="25" t="s">
        <v>22</v>
      </c>
    </row>
    <row r="18" spans="1:24" hidden="1" x14ac:dyDescent="0.55000000000000004">
      <c r="A18" s="203" t="s">
        <v>456</v>
      </c>
      <c r="C18" s="25" t="s">
        <v>433</v>
      </c>
    </row>
    <row r="19" spans="1:24" hidden="1" x14ac:dyDescent="0.55000000000000004">
      <c r="A19" s="203" t="s">
        <v>456</v>
      </c>
    </row>
    <row r="20" spans="1:24" hidden="1" x14ac:dyDescent="0.55000000000000004">
      <c r="A20" s="203" t="s">
        <v>456</v>
      </c>
      <c r="C20" s="25" t="s">
        <v>25</v>
      </c>
    </row>
    <row r="21" spans="1:24" hidden="1" x14ac:dyDescent="0.55000000000000004">
      <c r="A21" s="203" t="s">
        <v>456</v>
      </c>
      <c r="C21" s="25" t="s">
        <v>434</v>
      </c>
    </row>
    <row r="22" spans="1:24" hidden="1" x14ac:dyDescent="0.55000000000000004">
      <c r="A22" s="203" t="s">
        <v>456</v>
      </c>
    </row>
    <row r="23" spans="1:24" ht="18.5" thickBot="1" x14ac:dyDescent="0.6">
      <c r="A23" s="202"/>
      <c r="C23" s="25" t="s">
        <v>26</v>
      </c>
    </row>
    <row r="24" spans="1:24" x14ac:dyDescent="0.55000000000000004">
      <c r="A24" s="202"/>
      <c r="C24" s="27"/>
      <c r="D24" s="106"/>
      <c r="E24" s="452" t="s">
        <v>27</v>
      </c>
      <c r="F24" s="453"/>
      <c r="G24" s="453"/>
      <c r="H24" s="453"/>
      <c r="I24" s="453"/>
      <c r="J24" s="453"/>
      <c r="K24" s="453"/>
      <c r="L24" s="453"/>
      <c r="M24" s="453"/>
      <c r="N24" s="453"/>
      <c r="O24" s="453"/>
      <c r="P24" s="454"/>
    </row>
    <row r="25" spans="1:24" ht="18.5" thickBot="1" x14ac:dyDescent="0.6">
      <c r="A25" s="202"/>
      <c r="C25" s="30" t="s">
        <v>28</v>
      </c>
      <c r="D25" s="107" t="s">
        <v>51</v>
      </c>
      <c r="E25" s="32" t="s">
        <v>30</v>
      </c>
      <c r="F25" s="33" t="s">
        <v>31</v>
      </c>
      <c r="G25" s="33" t="s">
        <v>32</v>
      </c>
      <c r="H25" s="33" t="s">
        <v>33</v>
      </c>
      <c r="I25" s="33" t="s">
        <v>34</v>
      </c>
      <c r="J25" s="33" t="s">
        <v>35</v>
      </c>
      <c r="K25" s="33" t="s">
        <v>36</v>
      </c>
      <c r="L25" s="33" t="s">
        <v>37</v>
      </c>
      <c r="M25" s="33" t="s">
        <v>38</v>
      </c>
      <c r="N25" s="33" t="s">
        <v>39</v>
      </c>
      <c r="O25" s="33" t="s">
        <v>40</v>
      </c>
      <c r="P25" s="34" t="s">
        <v>41</v>
      </c>
    </row>
    <row r="26" spans="1:24" x14ac:dyDescent="0.55000000000000004">
      <c r="A26" s="202"/>
      <c r="C26" s="35" t="s">
        <v>42</v>
      </c>
      <c r="D26" s="93" t="s">
        <v>97</v>
      </c>
      <c r="E26" s="180"/>
      <c r="F26" s="181"/>
      <c r="G26" s="181"/>
      <c r="H26" s="181"/>
      <c r="I26" s="181"/>
      <c r="J26" s="181"/>
      <c r="K26" s="181"/>
      <c r="L26" s="181"/>
      <c r="M26" s="181"/>
      <c r="N26" s="181"/>
      <c r="O26" s="181"/>
      <c r="P26" s="182"/>
    </row>
    <row r="27" spans="1:24" ht="18.5" thickBot="1" x14ac:dyDescent="0.6">
      <c r="A27" s="202"/>
      <c r="C27" s="108" t="s">
        <v>45</v>
      </c>
      <c r="D27" s="104" t="s">
        <v>98</v>
      </c>
      <c r="E27" s="189"/>
      <c r="F27" s="190"/>
      <c r="G27" s="190"/>
      <c r="H27" s="190"/>
      <c r="I27" s="190"/>
      <c r="J27" s="190"/>
      <c r="K27" s="190"/>
      <c r="L27" s="190"/>
      <c r="M27" s="190"/>
      <c r="N27" s="190"/>
      <c r="O27" s="190"/>
      <c r="P27" s="191"/>
    </row>
    <row r="28" spans="1:24" ht="18.5" hidden="1" thickBot="1" x14ac:dyDescent="0.6">
      <c r="A28" s="203" t="s">
        <v>456</v>
      </c>
      <c r="C28" s="39" t="s">
        <v>99</v>
      </c>
      <c r="D28" s="109" t="s">
        <v>98</v>
      </c>
      <c r="E28" s="110">
        <f>E26*E27</f>
        <v>0</v>
      </c>
      <c r="F28" s="111">
        <f t="shared" ref="F28:P28" si="0">F26*F27</f>
        <v>0</v>
      </c>
      <c r="G28" s="111">
        <f t="shared" si="0"/>
        <v>0</v>
      </c>
      <c r="H28" s="111">
        <f t="shared" si="0"/>
        <v>0</v>
      </c>
      <c r="I28" s="111">
        <f t="shared" si="0"/>
        <v>0</v>
      </c>
      <c r="J28" s="111">
        <f t="shared" si="0"/>
        <v>0</v>
      </c>
      <c r="K28" s="111">
        <f t="shared" si="0"/>
        <v>0</v>
      </c>
      <c r="L28" s="111">
        <f t="shared" si="0"/>
        <v>0</v>
      </c>
      <c r="M28" s="111">
        <f t="shared" si="0"/>
        <v>0</v>
      </c>
      <c r="N28" s="111">
        <f t="shared" si="0"/>
        <v>0</v>
      </c>
      <c r="O28" s="111">
        <f t="shared" si="0"/>
        <v>0</v>
      </c>
      <c r="P28" s="205">
        <f t="shared" si="0"/>
        <v>0</v>
      </c>
      <c r="Q28" s="206">
        <f>SUM(E28:P28)</f>
        <v>0</v>
      </c>
    </row>
    <row r="29" spans="1:24" x14ac:dyDescent="0.55000000000000004">
      <c r="A29" s="202"/>
    </row>
    <row r="30" spans="1:24" ht="18.5" thickBot="1" x14ac:dyDescent="0.6">
      <c r="A30" s="202"/>
      <c r="C30" s="25" t="s">
        <v>420</v>
      </c>
      <c r="I30" s="25" t="s">
        <v>49</v>
      </c>
    </row>
    <row r="31" spans="1:24" ht="18.5" thickBot="1" x14ac:dyDescent="0.6">
      <c r="A31" s="202"/>
      <c r="C31" s="55" t="s">
        <v>28</v>
      </c>
      <c r="D31" s="112" t="s">
        <v>51</v>
      </c>
      <c r="E31" s="455" t="s">
        <v>52</v>
      </c>
      <c r="F31" s="287"/>
      <c r="G31" s="287"/>
      <c r="H31" s="293"/>
      <c r="I31" s="286" t="s">
        <v>53</v>
      </c>
      <c r="J31" s="287"/>
      <c r="K31" s="287"/>
      <c r="L31" s="293"/>
      <c r="M31" s="295" t="s">
        <v>54</v>
      </c>
      <c r="N31" s="295"/>
      <c r="O31" s="295"/>
      <c r="P31" s="296"/>
      <c r="Q31" s="286" t="s">
        <v>55</v>
      </c>
      <c r="R31" s="287"/>
      <c r="S31" s="287"/>
      <c r="T31" s="297"/>
    </row>
    <row r="32" spans="1:24" x14ac:dyDescent="0.55000000000000004">
      <c r="A32" s="202"/>
      <c r="C32" s="422" t="s">
        <v>100</v>
      </c>
      <c r="D32" s="423"/>
      <c r="E32" s="456"/>
      <c r="F32" s="443"/>
      <c r="G32" s="443"/>
      <c r="H32" s="457"/>
      <c r="I32" s="440"/>
      <c r="J32" s="443"/>
      <c r="K32" s="443"/>
      <c r="L32" s="457"/>
      <c r="M32" s="440"/>
      <c r="N32" s="441"/>
      <c r="O32" s="441"/>
      <c r="P32" s="442"/>
      <c r="Q32" s="440"/>
      <c r="R32" s="443"/>
      <c r="S32" s="443"/>
      <c r="T32" s="444"/>
      <c r="U32" s="25" t="s">
        <v>57</v>
      </c>
      <c r="V32" s="25" t="s">
        <v>58</v>
      </c>
      <c r="W32" s="25" t="s">
        <v>101</v>
      </c>
      <c r="X32" s="25" t="s">
        <v>102</v>
      </c>
    </row>
    <row r="33" spans="1:24" x14ac:dyDescent="0.55000000000000004">
      <c r="A33" s="202"/>
      <c r="C33" s="392"/>
      <c r="D33" s="393"/>
      <c r="E33" s="395" t="s">
        <v>6</v>
      </c>
      <c r="F33" s="367"/>
      <c r="G33" s="367" t="s">
        <v>7</v>
      </c>
      <c r="H33" s="396"/>
      <c r="I33" s="366" t="s">
        <v>6</v>
      </c>
      <c r="J33" s="367"/>
      <c r="K33" s="367" t="s">
        <v>7</v>
      </c>
      <c r="L33" s="396"/>
      <c r="M33" s="366" t="s">
        <v>6</v>
      </c>
      <c r="N33" s="367"/>
      <c r="O33" s="367" t="s">
        <v>7</v>
      </c>
      <c r="P33" s="396"/>
      <c r="Q33" s="366" t="s">
        <v>6</v>
      </c>
      <c r="R33" s="367"/>
      <c r="S33" s="367" t="s">
        <v>7</v>
      </c>
      <c r="T33" s="368"/>
      <c r="V33" s="25" t="s">
        <v>59</v>
      </c>
      <c r="W33" s="25" t="s">
        <v>101</v>
      </c>
      <c r="X33" s="25" t="s">
        <v>103</v>
      </c>
    </row>
    <row r="34" spans="1:24" x14ac:dyDescent="0.55000000000000004">
      <c r="A34" s="202"/>
      <c r="C34" s="73" t="s">
        <v>104</v>
      </c>
      <c r="D34" s="113" t="s">
        <v>60</v>
      </c>
      <c r="E34" s="450"/>
      <c r="F34" s="437"/>
      <c r="G34" s="437"/>
      <c r="H34" s="438"/>
      <c r="I34" s="439"/>
      <c r="J34" s="437"/>
      <c r="K34" s="437"/>
      <c r="L34" s="438"/>
      <c r="M34" s="439"/>
      <c r="N34" s="437"/>
      <c r="O34" s="437"/>
      <c r="P34" s="438"/>
      <c r="Q34" s="439"/>
      <c r="R34" s="437"/>
      <c r="S34" s="437"/>
      <c r="T34" s="445"/>
    </row>
    <row r="35" spans="1:24" x14ac:dyDescent="0.55000000000000004">
      <c r="A35" s="202"/>
      <c r="C35" s="424" t="s">
        <v>105</v>
      </c>
      <c r="D35" s="425"/>
      <c r="E35" s="446"/>
      <c r="F35" s="447"/>
      <c r="G35" s="447"/>
      <c r="H35" s="448"/>
      <c r="I35" s="449"/>
      <c r="J35" s="447"/>
      <c r="K35" s="447"/>
      <c r="L35" s="448"/>
      <c r="M35" s="449"/>
      <c r="N35" s="447"/>
      <c r="O35" s="447"/>
      <c r="P35" s="448"/>
      <c r="Q35" s="449"/>
      <c r="R35" s="447"/>
      <c r="S35" s="447"/>
      <c r="T35" s="451"/>
    </row>
    <row r="36" spans="1:24" ht="18.5" thickBot="1" x14ac:dyDescent="0.6">
      <c r="A36" s="202"/>
      <c r="C36" s="96" t="s">
        <v>106</v>
      </c>
      <c r="D36" s="104" t="s">
        <v>107</v>
      </c>
      <c r="E36" s="434"/>
      <c r="F36" s="426"/>
      <c r="G36" s="426"/>
      <c r="H36" s="435"/>
      <c r="I36" s="436"/>
      <c r="J36" s="426"/>
      <c r="K36" s="426"/>
      <c r="L36" s="435"/>
      <c r="M36" s="436"/>
      <c r="N36" s="426"/>
      <c r="O36" s="426"/>
      <c r="P36" s="435"/>
      <c r="Q36" s="436"/>
      <c r="R36" s="426"/>
      <c r="S36" s="426"/>
      <c r="T36" s="427"/>
    </row>
    <row r="37" spans="1:24" ht="18.5" hidden="1" thickBot="1" x14ac:dyDescent="0.6">
      <c r="A37" s="203" t="s">
        <v>456</v>
      </c>
      <c r="C37" s="114" t="s">
        <v>87</v>
      </c>
      <c r="D37" s="109" t="s">
        <v>88</v>
      </c>
      <c r="E37" s="421">
        <f>IF(E32=$V$33,$Q$28*E34*E36/1000,$Q$28*G34*G36/1000)</f>
        <v>0</v>
      </c>
      <c r="F37" s="399"/>
      <c r="G37" s="399">
        <f>$Q$28*G34*G36*$D$40/1000</f>
        <v>0</v>
      </c>
      <c r="H37" s="400"/>
      <c r="I37" s="405">
        <f>IF(I32=$V$33,$Q$28*I34*I36/1000,$Q$28*K34*K36/1000)</f>
        <v>0</v>
      </c>
      <c r="J37" s="399"/>
      <c r="K37" s="458">
        <f>$Q$28*K34*K36*$D$40/1000</f>
        <v>0</v>
      </c>
      <c r="L37" s="459"/>
      <c r="M37" s="405">
        <f>IF(M32=$V$33,$Q$28*M34*M36/1000,$Q$28*O34*O36/1000)</f>
        <v>0</v>
      </c>
      <c r="N37" s="399"/>
      <c r="O37" s="458">
        <f>$Q$28*O34*O36*$D$40/1000</f>
        <v>0</v>
      </c>
      <c r="P37" s="459"/>
      <c r="Q37" s="405">
        <f>IF(Q32=$V$33,$Q$28*Q34*Q36/1000,$Q$28*S34*S36/1000)</f>
        <v>0</v>
      </c>
      <c r="R37" s="399"/>
      <c r="S37" s="458">
        <f>$Q$28*S34*S36*$D$40/1000</f>
        <v>0</v>
      </c>
      <c r="T37" s="460"/>
      <c r="U37" s="76"/>
    </row>
    <row r="38" spans="1:24" x14ac:dyDescent="0.55000000000000004">
      <c r="A38" s="202"/>
      <c r="F38" s="76"/>
      <c r="G38" s="76"/>
      <c r="H38" s="76"/>
      <c r="I38" s="76"/>
      <c r="J38" s="76"/>
      <c r="K38" s="76"/>
      <c r="L38" s="76"/>
      <c r="M38" s="76"/>
      <c r="N38" s="76"/>
      <c r="O38" s="76"/>
      <c r="P38" s="76"/>
      <c r="Q38" s="76"/>
      <c r="R38" s="76"/>
      <c r="S38" s="76"/>
      <c r="T38" s="76"/>
      <c r="U38" s="76"/>
    </row>
    <row r="39" spans="1:24" ht="18.5" hidden="1" thickBot="1" x14ac:dyDescent="0.6">
      <c r="A39" s="203" t="s">
        <v>456</v>
      </c>
      <c r="C39" s="25" t="s">
        <v>108</v>
      </c>
      <c r="G39" s="76"/>
      <c r="H39" s="76"/>
      <c r="I39" s="76"/>
      <c r="J39" s="76"/>
      <c r="K39" s="76"/>
      <c r="L39" s="76"/>
      <c r="M39" s="76"/>
      <c r="N39" s="76"/>
      <c r="O39" s="76"/>
      <c r="P39" s="76"/>
      <c r="Q39" s="76"/>
      <c r="R39" s="76"/>
      <c r="S39" s="76"/>
      <c r="T39" s="76"/>
      <c r="U39" s="76"/>
    </row>
    <row r="40" spans="1:24" ht="18.5" hidden="1" thickBot="1" x14ac:dyDescent="0.6">
      <c r="A40" s="203" t="s">
        <v>456</v>
      </c>
      <c r="C40" s="77" t="s">
        <v>109</v>
      </c>
      <c r="D40" s="322">
        <v>0.95</v>
      </c>
      <c r="E40" s="322"/>
      <c r="F40" s="323"/>
      <c r="G40" s="76"/>
      <c r="H40" s="76"/>
      <c r="I40" s="76"/>
      <c r="J40" s="76"/>
      <c r="K40" s="76"/>
      <c r="L40" s="76"/>
      <c r="M40" s="76"/>
      <c r="N40" s="76"/>
      <c r="O40" s="76"/>
      <c r="P40" s="76"/>
      <c r="Q40" s="76"/>
      <c r="R40" s="76"/>
      <c r="S40" s="76"/>
      <c r="T40" s="76"/>
      <c r="U40" s="76"/>
    </row>
    <row r="41" spans="1:24" hidden="1" x14ac:dyDescent="0.55000000000000004">
      <c r="A41" s="203" t="s">
        <v>456</v>
      </c>
      <c r="C41" s="25" t="s">
        <v>110</v>
      </c>
      <c r="G41" s="76"/>
      <c r="H41" s="76"/>
      <c r="I41" s="76"/>
      <c r="J41" s="76"/>
      <c r="K41" s="76"/>
      <c r="L41" s="76"/>
      <c r="M41" s="76"/>
      <c r="N41" s="76"/>
      <c r="O41" s="76"/>
      <c r="P41" s="76"/>
      <c r="Q41" s="76"/>
      <c r="R41" s="76"/>
      <c r="S41" s="76"/>
      <c r="T41" s="76"/>
      <c r="U41" s="76"/>
    </row>
    <row r="42" spans="1:24" hidden="1" x14ac:dyDescent="0.55000000000000004">
      <c r="A42" s="203" t="s">
        <v>456</v>
      </c>
      <c r="C42" s="54" t="s">
        <v>389</v>
      </c>
      <c r="G42" s="76"/>
      <c r="H42" s="76"/>
      <c r="I42" s="76"/>
      <c r="J42" s="76"/>
      <c r="K42" s="76"/>
      <c r="L42" s="76"/>
      <c r="M42" s="76"/>
      <c r="N42" s="76"/>
      <c r="O42" s="76"/>
      <c r="P42" s="76"/>
      <c r="Q42" s="76"/>
      <c r="R42" s="76"/>
      <c r="S42" s="76"/>
      <c r="T42" s="76"/>
      <c r="U42" s="76"/>
    </row>
    <row r="43" spans="1:24" hidden="1" x14ac:dyDescent="0.55000000000000004">
      <c r="A43" s="203" t="s">
        <v>456</v>
      </c>
      <c r="G43" s="76"/>
      <c r="H43" s="76"/>
      <c r="I43" s="76"/>
      <c r="J43" s="76"/>
      <c r="K43" s="76"/>
      <c r="L43" s="76"/>
      <c r="M43" s="76"/>
      <c r="N43" s="76"/>
      <c r="O43" s="76"/>
      <c r="P43" s="76"/>
      <c r="Q43" s="76"/>
      <c r="R43" s="76"/>
      <c r="S43" s="76"/>
      <c r="T43" s="76"/>
      <c r="U43" s="76"/>
    </row>
    <row r="44" spans="1:24" ht="18.5" hidden="1" thickBot="1" x14ac:dyDescent="0.6">
      <c r="A44" s="203" t="s">
        <v>456</v>
      </c>
      <c r="C44" s="25" t="s">
        <v>111</v>
      </c>
    </row>
    <row r="45" spans="1:24" ht="18.5" hidden="1" thickBot="1" x14ac:dyDescent="0.6">
      <c r="A45" s="203" t="s">
        <v>456</v>
      </c>
      <c r="C45" s="77" t="s">
        <v>112</v>
      </c>
      <c r="D45" s="322">
        <v>4.2220000000000002E-4</v>
      </c>
      <c r="E45" s="322"/>
      <c r="F45" s="323"/>
      <c r="G45" s="25" t="s">
        <v>455</v>
      </c>
    </row>
    <row r="46" spans="1:24" hidden="1" x14ac:dyDescent="0.55000000000000004">
      <c r="A46" s="203" t="s">
        <v>456</v>
      </c>
      <c r="C46" s="25" t="s">
        <v>67</v>
      </c>
    </row>
    <row r="47" spans="1:24" hidden="1" x14ac:dyDescent="0.55000000000000004">
      <c r="A47" s="203" t="s">
        <v>456</v>
      </c>
    </row>
    <row r="48" spans="1:24" ht="18.5" thickBot="1" x14ac:dyDescent="0.6">
      <c r="A48" s="202"/>
      <c r="C48" s="25" t="s">
        <v>457</v>
      </c>
    </row>
    <row r="49" spans="1:10" ht="18.5" thickBot="1" x14ac:dyDescent="0.6">
      <c r="A49" s="202"/>
      <c r="C49" s="77" t="s">
        <v>28</v>
      </c>
      <c r="D49" s="78" t="s">
        <v>51</v>
      </c>
      <c r="E49" s="371" t="s">
        <v>6</v>
      </c>
      <c r="F49" s="325"/>
      <c r="G49" s="325" t="s">
        <v>68</v>
      </c>
      <c r="H49" s="325"/>
      <c r="I49" s="325" t="s">
        <v>452</v>
      </c>
      <c r="J49" s="326"/>
    </row>
    <row r="50" spans="1:10" x14ac:dyDescent="0.55000000000000004">
      <c r="A50" s="202"/>
      <c r="C50" s="115" t="s">
        <v>113</v>
      </c>
      <c r="D50" s="116" t="s">
        <v>69</v>
      </c>
      <c r="E50" s="431">
        <f>E37+I37+M37+Q37</f>
        <v>0</v>
      </c>
      <c r="F50" s="432"/>
      <c r="G50" s="432">
        <f>G37+K37+O37+S37</f>
        <v>0</v>
      </c>
      <c r="H50" s="432"/>
      <c r="I50" s="432">
        <f>E50-G50</f>
        <v>0</v>
      </c>
      <c r="J50" s="433"/>
    </row>
    <row r="51" spans="1:10" ht="18.5" thickBot="1" x14ac:dyDescent="0.6">
      <c r="A51" s="202"/>
      <c r="C51" s="117" t="s">
        <v>70</v>
      </c>
      <c r="D51" s="118" t="s">
        <v>71</v>
      </c>
      <c r="E51" s="428">
        <f>E50*$D$45</f>
        <v>0</v>
      </c>
      <c r="F51" s="429"/>
      <c r="G51" s="429">
        <f>G50*$D$45</f>
        <v>0</v>
      </c>
      <c r="H51" s="429"/>
      <c r="I51" s="429">
        <f>E51-G51</f>
        <v>0</v>
      </c>
      <c r="J51" s="430"/>
    </row>
  </sheetData>
  <sheetProtection algorithmName="SHA-1" hashValue="7NgS/3rJ8g0u1kIbi9k9TPjMTfU=" saltValue="/eWPcxq8fbHW8u0qgrRvkQ==" spinCount="100000" sheet="1" objects="1" scenarios="1"/>
  <mergeCells count="63">
    <mergeCell ref="O37:P37"/>
    <mergeCell ref="Q37:R37"/>
    <mergeCell ref="S37:T37"/>
    <mergeCell ref="E37:F37"/>
    <mergeCell ref="G37:H37"/>
    <mergeCell ref="I37:J37"/>
    <mergeCell ref="K37:L37"/>
    <mergeCell ref="M37:N37"/>
    <mergeCell ref="O33:P33"/>
    <mergeCell ref="Q33:R33"/>
    <mergeCell ref="S33:T33"/>
    <mergeCell ref="C33:D33"/>
    <mergeCell ref="E24:P24"/>
    <mergeCell ref="E31:H31"/>
    <mergeCell ref="I31:L31"/>
    <mergeCell ref="M31:P31"/>
    <mergeCell ref="E33:F33"/>
    <mergeCell ref="G33:H33"/>
    <mergeCell ref="I33:J33"/>
    <mergeCell ref="K33:L33"/>
    <mergeCell ref="M33:N33"/>
    <mergeCell ref="Q31:T31"/>
    <mergeCell ref="E32:H32"/>
    <mergeCell ref="I32:L32"/>
    <mergeCell ref="M32:P32"/>
    <mergeCell ref="Q32:T32"/>
    <mergeCell ref="S34:T34"/>
    <mergeCell ref="E35:F35"/>
    <mergeCell ref="G35:H35"/>
    <mergeCell ref="I35:J35"/>
    <mergeCell ref="K35:L35"/>
    <mergeCell ref="M35:N35"/>
    <mergeCell ref="O35:P35"/>
    <mergeCell ref="Q35:R35"/>
    <mergeCell ref="E34:F34"/>
    <mergeCell ref="G34:H34"/>
    <mergeCell ref="I34:J34"/>
    <mergeCell ref="K34:L34"/>
    <mergeCell ref="M34:N34"/>
    <mergeCell ref="S35:T35"/>
    <mergeCell ref="I36:J36"/>
    <mergeCell ref="K36:L36"/>
    <mergeCell ref="M36:N36"/>
    <mergeCell ref="O34:P34"/>
    <mergeCell ref="Q34:R34"/>
    <mergeCell ref="O36:P36"/>
    <mergeCell ref="Q36:R36"/>
    <mergeCell ref="C32:D32"/>
    <mergeCell ref="C35:D35"/>
    <mergeCell ref="S36:T36"/>
    <mergeCell ref="E51:F51"/>
    <mergeCell ref="G51:H51"/>
    <mergeCell ref="I51:J51"/>
    <mergeCell ref="D40:F40"/>
    <mergeCell ref="D45:F45"/>
    <mergeCell ref="E49:F49"/>
    <mergeCell ref="G49:H49"/>
    <mergeCell ref="I49:J49"/>
    <mergeCell ref="E50:F50"/>
    <mergeCell ref="G50:H50"/>
    <mergeCell ref="I50:J50"/>
    <mergeCell ref="E36:F36"/>
    <mergeCell ref="G36:H36"/>
  </mergeCells>
  <phoneticPr fontId="1"/>
  <conditionalFormatting sqref="E34:F36">
    <cfRule type="expression" dxfId="9" priority="14">
      <formula>$E$32=$V$32</formula>
    </cfRule>
  </conditionalFormatting>
  <conditionalFormatting sqref="G34:H34">
    <cfRule type="expression" dxfId="8" priority="8">
      <formula>AND($E$34&lt;&gt;"",$E$34&lt;$G$34)</formula>
    </cfRule>
  </conditionalFormatting>
  <conditionalFormatting sqref="I34:J36">
    <cfRule type="expression" dxfId="7" priority="15">
      <formula>$I$32=$V$32</formula>
    </cfRule>
  </conditionalFormatting>
  <conditionalFormatting sqref="K34:L34">
    <cfRule type="expression" dxfId="6" priority="10">
      <formula>AND($I$34&lt;&gt;"",$I$34&lt;$K$34)</formula>
    </cfRule>
  </conditionalFormatting>
  <conditionalFormatting sqref="M34:N36">
    <cfRule type="expression" dxfId="5" priority="16">
      <formula>$M$32=$V$32</formula>
    </cfRule>
  </conditionalFormatting>
  <conditionalFormatting sqref="O34:P34">
    <cfRule type="expression" dxfId="4" priority="6">
      <formula>AND($M$34&lt;&gt;"",$M$34&lt;$O$34)</formula>
    </cfRule>
  </conditionalFormatting>
  <conditionalFormatting sqref="Q34:R36">
    <cfRule type="expression" dxfId="3" priority="17">
      <formula>$Q$32=$V$32</formula>
    </cfRule>
  </conditionalFormatting>
  <conditionalFormatting sqref="S34:T34">
    <cfRule type="expression" dxfId="2" priority="12">
      <formula>AND($Q$34&lt;&gt;"",$Q$34&lt;$S$34)</formula>
    </cfRule>
  </conditionalFormatting>
  <dataValidations count="1">
    <dataValidation type="list" allowBlank="1" showInputMessage="1" showErrorMessage="1" sqref="E32 Q32 M32 I32" xr:uid="{87D377DF-019D-40BD-8659-A015E7D11D08}">
      <formula1>$V$32:$V$33</formula1>
    </dataValidation>
  </dataValidations>
  <hyperlinks>
    <hyperlink ref="C42" r:id="rId1" xr:uid="{150193B1-EEBA-4837-9768-D86070E38CC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34A9F-4E98-41E3-80F2-804ABF4C44E4}">
  <dimension ref="A1:D172"/>
  <sheetViews>
    <sheetView workbookViewId="0">
      <pane ySplit="3" topLeftCell="A4" activePane="bottomLeft" state="frozen"/>
      <selection activeCell="Q5" sqref="Q5"/>
      <selection pane="bottomLeft" activeCell="A4" sqref="A4"/>
    </sheetView>
  </sheetViews>
  <sheetFormatPr defaultColWidth="8.58203125" defaultRowHeight="16.5" x14ac:dyDescent="0.55000000000000004"/>
  <cols>
    <col min="1" max="1" width="3" style="84" customWidth="1"/>
    <col min="2" max="2" width="18.33203125" style="84" bestFit="1" customWidth="1"/>
    <col min="3" max="3" width="44.33203125" style="84" bestFit="1" customWidth="1"/>
    <col min="4" max="4" width="16.58203125" style="119" customWidth="1"/>
    <col min="5" max="16384" width="8.58203125" style="84"/>
  </cols>
  <sheetData>
    <row r="1" spans="1:4" x14ac:dyDescent="0.55000000000000004">
      <c r="A1" s="26" t="s">
        <v>72</v>
      </c>
    </row>
    <row r="2" spans="1:4" x14ac:dyDescent="0.55000000000000004">
      <c r="B2" s="85" t="s">
        <v>114</v>
      </c>
    </row>
    <row r="3" spans="1:4" x14ac:dyDescent="0.55000000000000004">
      <c r="B3" s="237" t="s">
        <v>115</v>
      </c>
      <c r="C3" s="237" t="s">
        <v>116</v>
      </c>
      <c r="D3" s="238" t="s">
        <v>459</v>
      </c>
    </row>
    <row r="4" spans="1:4" x14ac:dyDescent="0.55000000000000004">
      <c r="B4" s="21" t="s">
        <v>117</v>
      </c>
      <c r="C4" s="21" t="s">
        <v>118</v>
      </c>
      <c r="D4" s="23">
        <v>26</v>
      </c>
    </row>
    <row r="5" spans="1:4" x14ac:dyDescent="0.55000000000000004">
      <c r="B5" s="21" t="s">
        <v>117</v>
      </c>
      <c r="C5" s="21" t="s">
        <v>119</v>
      </c>
      <c r="D5" s="23">
        <v>50</v>
      </c>
    </row>
    <row r="6" spans="1:4" x14ac:dyDescent="0.55000000000000004">
      <c r="B6" s="21" t="s">
        <v>117</v>
      </c>
      <c r="C6" s="21" t="s">
        <v>120</v>
      </c>
      <c r="D6" s="23">
        <v>48</v>
      </c>
    </row>
    <row r="7" spans="1:4" x14ac:dyDescent="0.55000000000000004">
      <c r="B7" s="21" t="s">
        <v>117</v>
      </c>
      <c r="C7" s="21" t="s">
        <v>121</v>
      </c>
      <c r="D7" s="23">
        <v>35</v>
      </c>
    </row>
    <row r="8" spans="1:4" x14ac:dyDescent="0.55000000000000004">
      <c r="B8" s="21" t="s">
        <v>117</v>
      </c>
      <c r="C8" s="21" t="s">
        <v>122</v>
      </c>
      <c r="D8" s="23">
        <v>95</v>
      </c>
    </row>
    <row r="9" spans="1:4" x14ac:dyDescent="0.55000000000000004">
      <c r="B9" s="21" t="s">
        <v>117</v>
      </c>
      <c r="C9" s="21" t="s">
        <v>123</v>
      </c>
      <c r="D9" s="23">
        <v>70</v>
      </c>
    </row>
    <row r="10" spans="1:4" x14ac:dyDescent="0.55000000000000004">
      <c r="B10" s="21" t="s">
        <v>117</v>
      </c>
      <c r="C10" s="21" t="s">
        <v>124</v>
      </c>
      <c r="D10" s="23">
        <v>143</v>
      </c>
    </row>
    <row r="11" spans="1:4" x14ac:dyDescent="0.55000000000000004">
      <c r="B11" s="21" t="s">
        <v>117</v>
      </c>
      <c r="C11" s="21" t="s">
        <v>125</v>
      </c>
      <c r="D11" s="23">
        <v>105</v>
      </c>
    </row>
    <row r="12" spans="1:4" x14ac:dyDescent="0.55000000000000004">
      <c r="B12" s="21" t="s">
        <v>117</v>
      </c>
      <c r="C12" s="21" t="s">
        <v>126</v>
      </c>
      <c r="D12" s="23">
        <v>190</v>
      </c>
    </row>
    <row r="13" spans="1:4" x14ac:dyDescent="0.55000000000000004">
      <c r="B13" s="21" t="s">
        <v>117</v>
      </c>
      <c r="C13" s="21" t="s">
        <v>127</v>
      </c>
      <c r="D13" s="23">
        <v>140</v>
      </c>
    </row>
    <row r="14" spans="1:4" x14ac:dyDescent="0.55000000000000004">
      <c r="B14" s="21" t="s">
        <v>117</v>
      </c>
      <c r="C14" s="21" t="s">
        <v>128</v>
      </c>
      <c r="D14" s="23">
        <v>238</v>
      </c>
    </row>
    <row r="15" spans="1:4" x14ac:dyDescent="0.55000000000000004">
      <c r="B15" s="21" t="s">
        <v>117</v>
      </c>
      <c r="C15" s="21" t="s">
        <v>129</v>
      </c>
      <c r="D15" s="23">
        <v>175</v>
      </c>
    </row>
    <row r="16" spans="1:4" x14ac:dyDescent="0.55000000000000004">
      <c r="B16" s="21" t="s">
        <v>117</v>
      </c>
      <c r="C16" s="21" t="s">
        <v>130</v>
      </c>
      <c r="D16" s="23">
        <v>285</v>
      </c>
    </row>
    <row r="17" spans="2:4" x14ac:dyDescent="0.55000000000000004">
      <c r="B17" s="21" t="s">
        <v>117</v>
      </c>
      <c r="C17" s="21" t="s">
        <v>131</v>
      </c>
      <c r="D17" s="23">
        <v>210</v>
      </c>
    </row>
    <row r="18" spans="2:4" x14ac:dyDescent="0.55000000000000004">
      <c r="B18" s="21" t="s">
        <v>117</v>
      </c>
      <c r="C18" s="21" t="s">
        <v>132</v>
      </c>
      <c r="D18" s="23">
        <v>64</v>
      </c>
    </row>
    <row r="19" spans="2:4" x14ac:dyDescent="0.55000000000000004">
      <c r="B19" s="21" t="s">
        <v>117</v>
      </c>
      <c r="C19" s="21" t="s">
        <v>133</v>
      </c>
      <c r="D19" s="23">
        <v>125</v>
      </c>
    </row>
    <row r="20" spans="2:4" x14ac:dyDescent="0.55000000000000004">
      <c r="B20" s="21" t="s">
        <v>117</v>
      </c>
      <c r="C20" s="21" t="s">
        <v>134</v>
      </c>
      <c r="D20" s="23">
        <v>87</v>
      </c>
    </row>
    <row r="21" spans="2:4" x14ac:dyDescent="0.55000000000000004">
      <c r="B21" s="21" t="s">
        <v>117</v>
      </c>
      <c r="C21" s="21" t="s">
        <v>135</v>
      </c>
      <c r="D21" s="23">
        <v>172</v>
      </c>
    </row>
    <row r="22" spans="2:4" x14ac:dyDescent="0.55000000000000004">
      <c r="B22" s="21" t="s">
        <v>117</v>
      </c>
      <c r="C22" s="21" t="s">
        <v>136</v>
      </c>
      <c r="D22" s="23">
        <v>259</v>
      </c>
    </row>
    <row r="23" spans="2:4" x14ac:dyDescent="0.55000000000000004">
      <c r="B23" s="21" t="s">
        <v>117</v>
      </c>
      <c r="C23" s="21" t="s">
        <v>137</v>
      </c>
      <c r="D23" s="23">
        <v>21</v>
      </c>
    </row>
    <row r="24" spans="2:4" x14ac:dyDescent="0.55000000000000004">
      <c r="B24" s="21" t="s">
        <v>117</v>
      </c>
      <c r="C24" s="21" t="s">
        <v>138</v>
      </c>
      <c r="D24" s="23">
        <v>41</v>
      </c>
    </row>
    <row r="25" spans="2:4" x14ac:dyDescent="0.55000000000000004">
      <c r="B25" s="21" t="s">
        <v>117</v>
      </c>
      <c r="C25" s="21" t="s">
        <v>139</v>
      </c>
      <c r="D25" s="23">
        <v>62</v>
      </c>
    </row>
    <row r="26" spans="2:4" x14ac:dyDescent="0.55000000000000004">
      <c r="B26" s="21" t="s">
        <v>117</v>
      </c>
      <c r="C26" s="21" t="s">
        <v>140</v>
      </c>
      <c r="D26" s="23">
        <v>82</v>
      </c>
    </row>
    <row r="27" spans="2:4" x14ac:dyDescent="0.55000000000000004">
      <c r="B27" s="21" t="s">
        <v>117</v>
      </c>
      <c r="C27" s="21" t="s">
        <v>141</v>
      </c>
      <c r="D27" s="23">
        <v>103</v>
      </c>
    </row>
    <row r="28" spans="2:4" x14ac:dyDescent="0.55000000000000004">
      <c r="B28" s="21" t="s">
        <v>117</v>
      </c>
      <c r="C28" s="21" t="s">
        <v>142</v>
      </c>
      <c r="D28" s="23">
        <v>123</v>
      </c>
    </row>
    <row r="29" spans="2:4" x14ac:dyDescent="0.55000000000000004">
      <c r="B29" s="21" t="s">
        <v>117</v>
      </c>
      <c r="C29" s="21" t="s">
        <v>143</v>
      </c>
      <c r="D29" s="23">
        <v>42</v>
      </c>
    </row>
    <row r="30" spans="2:4" x14ac:dyDescent="0.55000000000000004">
      <c r="B30" s="21" t="s">
        <v>117</v>
      </c>
      <c r="C30" s="21" t="s">
        <v>144</v>
      </c>
      <c r="D30" s="23">
        <v>83</v>
      </c>
    </row>
    <row r="31" spans="2:4" x14ac:dyDescent="0.55000000000000004">
      <c r="B31" s="21" t="s">
        <v>117</v>
      </c>
      <c r="C31" s="21" t="s">
        <v>145</v>
      </c>
      <c r="D31" s="23">
        <v>125</v>
      </c>
    </row>
    <row r="32" spans="2:4" x14ac:dyDescent="0.55000000000000004">
      <c r="B32" s="21" t="s">
        <v>117</v>
      </c>
      <c r="C32" s="21" t="s">
        <v>146</v>
      </c>
      <c r="D32" s="23">
        <v>166</v>
      </c>
    </row>
    <row r="33" spans="2:4" x14ac:dyDescent="0.55000000000000004">
      <c r="B33" s="21" t="s">
        <v>117</v>
      </c>
      <c r="C33" s="21" t="s">
        <v>147</v>
      </c>
      <c r="D33" s="23">
        <v>208</v>
      </c>
    </row>
    <row r="34" spans="2:4" x14ac:dyDescent="0.55000000000000004">
      <c r="B34" s="21" t="s">
        <v>117</v>
      </c>
      <c r="C34" s="21" t="s">
        <v>148</v>
      </c>
      <c r="D34" s="23">
        <v>249</v>
      </c>
    </row>
    <row r="35" spans="2:4" x14ac:dyDescent="0.55000000000000004">
      <c r="B35" s="21" t="s">
        <v>117</v>
      </c>
      <c r="C35" s="21" t="s">
        <v>149</v>
      </c>
      <c r="D35" s="23">
        <v>41</v>
      </c>
    </row>
    <row r="36" spans="2:4" x14ac:dyDescent="0.55000000000000004">
      <c r="B36" s="21" t="s">
        <v>117</v>
      </c>
      <c r="C36" s="21" t="s">
        <v>150</v>
      </c>
      <c r="D36" s="23">
        <v>78</v>
      </c>
    </row>
    <row r="37" spans="2:4" x14ac:dyDescent="0.55000000000000004">
      <c r="B37" s="21" t="s">
        <v>117</v>
      </c>
      <c r="C37" s="21" t="s">
        <v>151</v>
      </c>
      <c r="D37" s="23">
        <v>119</v>
      </c>
    </row>
    <row r="38" spans="2:4" x14ac:dyDescent="0.55000000000000004">
      <c r="B38" s="21" t="s">
        <v>117</v>
      </c>
      <c r="C38" s="21" t="s">
        <v>152</v>
      </c>
      <c r="D38" s="23">
        <v>156</v>
      </c>
    </row>
    <row r="39" spans="2:4" x14ac:dyDescent="0.55000000000000004">
      <c r="B39" s="21" t="s">
        <v>117</v>
      </c>
      <c r="C39" s="21" t="s">
        <v>153</v>
      </c>
      <c r="D39" s="23">
        <v>197</v>
      </c>
    </row>
    <row r="40" spans="2:4" x14ac:dyDescent="0.55000000000000004">
      <c r="B40" s="21" t="s">
        <v>117</v>
      </c>
      <c r="C40" s="21" t="s">
        <v>154</v>
      </c>
      <c r="D40" s="23">
        <v>234</v>
      </c>
    </row>
    <row r="41" spans="2:4" x14ac:dyDescent="0.55000000000000004">
      <c r="B41" s="21" t="s">
        <v>117</v>
      </c>
      <c r="C41" s="21" t="s">
        <v>155</v>
      </c>
      <c r="D41" s="23">
        <v>108</v>
      </c>
    </row>
    <row r="42" spans="2:4" x14ac:dyDescent="0.55000000000000004">
      <c r="B42" s="21" t="s">
        <v>117</v>
      </c>
      <c r="C42" s="21" t="s">
        <v>156</v>
      </c>
      <c r="D42" s="23">
        <v>94</v>
      </c>
    </row>
    <row r="43" spans="2:4" x14ac:dyDescent="0.55000000000000004">
      <c r="B43" s="21" t="s">
        <v>117</v>
      </c>
      <c r="C43" s="21" t="s">
        <v>157</v>
      </c>
      <c r="D43" s="23">
        <v>208</v>
      </c>
    </row>
    <row r="44" spans="2:4" x14ac:dyDescent="0.55000000000000004">
      <c r="B44" s="21" t="s">
        <v>117</v>
      </c>
      <c r="C44" s="21" t="s">
        <v>157</v>
      </c>
      <c r="D44" s="23">
        <v>187</v>
      </c>
    </row>
    <row r="45" spans="2:4" x14ac:dyDescent="0.55000000000000004">
      <c r="B45" s="21" t="s">
        <v>117</v>
      </c>
      <c r="C45" s="21" t="s">
        <v>158</v>
      </c>
      <c r="D45" s="23">
        <v>316</v>
      </c>
    </row>
    <row r="46" spans="2:4" x14ac:dyDescent="0.55000000000000004">
      <c r="B46" s="21" t="s">
        <v>117</v>
      </c>
      <c r="C46" s="21" t="s">
        <v>159</v>
      </c>
      <c r="D46" s="23">
        <v>281</v>
      </c>
    </row>
    <row r="47" spans="2:4" x14ac:dyDescent="0.55000000000000004">
      <c r="B47" s="21" t="s">
        <v>160</v>
      </c>
      <c r="C47" s="21" t="s">
        <v>161</v>
      </c>
      <c r="D47" s="23">
        <v>22</v>
      </c>
    </row>
    <row r="48" spans="2:4" x14ac:dyDescent="0.55000000000000004">
      <c r="B48" s="21" t="s">
        <v>160</v>
      </c>
      <c r="C48" s="21" t="s">
        <v>162</v>
      </c>
      <c r="D48" s="23">
        <v>31</v>
      </c>
    </row>
    <row r="49" spans="2:4" x14ac:dyDescent="0.55000000000000004">
      <c r="B49" s="21" t="s">
        <v>160</v>
      </c>
      <c r="C49" s="21" t="s">
        <v>163</v>
      </c>
      <c r="D49" s="23">
        <v>36</v>
      </c>
    </row>
    <row r="50" spans="2:4" x14ac:dyDescent="0.55000000000000004">
      <c r="B50" s="21" t="s">
        <v>160</v>
      </c>
      <c r="C50" s="21" t="s">
        <v>164</v>
      </c>
      <c r="D50" s="23">
        <v>47</v>
      </c>
    </row>
    <row r="51" spans="2:4" x14ac:dyDescent="0.55000000000000004">
      <c r="B51" s="21" t="s">
        <v>160</v>
      </c>
      <c r="C51" s="21" t="s">
        <v>165</v>
      </c>
      <c r="D51" s="23">
        <v>64</v>
      </c>
    </row>
    <row r="52" spans="2:4" x14ac:dyDescent="0.55000000000000004">
      <c r="B52" s="21" t="s">
        <v>160</v>
      </c>
      <c r="C52" s="21" t="s">
        <v>166</v>
      </c>
      <c r="D52" s="23">
        <v>80</v>
      </c>
    </row>
    <row r="53" spans="2:4" x14ac:dyDescent="0.55000000000000004">
      <c r="B53" s="21" t="s">
        <v>160</v>
      </c>
      <c r="C53" s="21" t="s">
        <v>167</v>
      </c>
      <c r="D53" s="23">
        <v>108</v>
      </c>
    </row>
    <row r="54" spans="2:4" x14ac:dyDescent="0.55000000000000004">
      <c r="B54" s="21" t="s">
        <v>160</v>
      </c>
      <c r="C54" s="21" t="s">
        <v>168</v>
      </c>
      <c r="D54" s="23">
        <v>16</v>
      </c>
    </row>
    <row r="55" spans="2:4" x14ac:dyDescent="0.55000000000000004">
      <c r="B55" s="21" t="s">
        <v>160</v>
      </c>
      <c r="C55" s="21" t="s">
        <v>169</v>
      </c>
      <c r="D55" s="23">
        <v>27</v>
      </c>
    </row>
    <row r="56" spans="2:4" x14ac:dyDescent="0.55000000000000004">
      <c r="B56" s="21" t="s">
        <v>160</v>
      </c>
      <c r="C56" s="21" t="s">
        <v>170</v>
      </c>
      <c r="D56" s="23">
        <v>36</v>
      </c>
    </row>
    <row r="57" spans="2:4" x14ac:dyDescent="0.55000000000000004">
      <c r="B57" s="21" t="s">
        <v>160</v>
      </c>
      <c r="C57" s="21" t="s">
        <v>171</v>
      </c>
      <c r="D57" s="23">
        <v>59</v>
      </c>
    </row>
    <row r="58" spans="2:4" x14ac:dyDescent="0.55000000000000004">
      <c r="B58" s="21" t="s">
        <v>160</v>
      </c>
      <c r="C58" s="21" t="s">
        <v>172</v>
      </c>
      <c r="D58" s="23">
        <v>62</v>
      </c>
    </row>
    <row r="59" spans="2:4" x14ac:dyDescent="0.55000000000000004">
      <c r="B59" s="21" t="s">
        <v>160</v>
      </c>
      <c r="C59" s="21" t="s">
        <v>173</v>
      </c>
      <c r="D59" s="23">
        <v>70</v>
      </c>
    </row>
    <row r="60" spans="2:4" x14ac:dyDescent="0.55000000000000004">
      <c r="B60" s="21" t="s">
        <v>160</v>
      </c>
      <c r="C60" s="21" t="s">
        <v>174</v>
      </c>
      <c r="D60" s="23">
        <v>81</v>
      </c>
    </row>
    <row r="61" spans="2:4" x14ac:dyDescent="0.55000000000000004">
      <c r="B61" s="21" t="s">
        <v>160</v>
      </c>
      <c r="C61" s="21" t="s">
        <v>175</v>
      </c>
      <c r="D61" s="23">
        <v>106</v>
      </c>
    </row>
    <row r="62" spans="2:4" x14ac:dyDescent="0.55000000000000004">
      <c r="B62" s="21" t="s">
        <v>160</v>
      </c>
      <c r="C62" s="21" t="s">
        <v>176</v>
      </c>
      <c r="D62" s="23">
        <v>123</v>
      </c>
    </row>
    <row r="63" spans="2:4" x14ac:dyDescent="0.55000000000000004">
      <c r="B63" s="21" t="s">
        <v>160</v>
      </c>
      <c r="C63" s="21" t="s">
        <v>177</v>
      </c>
      <c r="D63" s="23">
        <v>36</v>
      </c>
    </row>
    <row r="64" spans="2:4" x14ac:dyDescent="0.55000000000000004">
      <c r="B64" s="21" t="s">
        <v>160</v>
      </c>
      <c r="C64" s="21" t="s">
        <v>178</v>
      </c>
      <c r="D64" s="23">
        <v>64</v>
      </c>
    </row>
    <row r="65" spans="2:4" x14ac:dyDescent="0.55000000000000004">
      <c r="B65" s="21" t="s">
        <v>160</v>
      </c>
      <c r="C65" s="21" t="s">
        <v>179</v>
      </c>
      <c r="D65" s="23">
        <v>76</v>
      </c>
    </row>
    <row r="66" spans="2:4" x14ac:dyDescent="0.55000000000000004">
      <c r="B66" s="21" t="s">
        <v>160</v>
      </c>
      <c r="C66" s="21" t="s">
        <v>180</v>
      </c>
      <c r="D66" s="23">
        <v>91</v>
      </c>
    </row>
    <row r="67" spans="2:4" x14ac:dyDescent="0.55000000000000004">
      <c r="B67" s="21" t="s">
        <v>160</v>
      </c>
      <c r="C67" s="21" t="s">
        <v>181</v>
      </c>
      <c r="D67" s="23">
        <v>120</v>
      </c>
    </row>
    <row r="68" spans="2:4" x14ac:dyDescent="0.55000000000000004">
      <c r="B68" s="21" t="s">
        <v>182</v>
      </c>
      <c r="C68" s="21" t="s">
        <v>183</v>
      </c>
      <c r="D68" s="23">
        <v>15</v>
      </c>
    </row>
    <row r="69" spans="2:4" x14ac:dyDescent="0.55000000000000004">
      <c r="B69" s="21" t="s">
        <v>182</v>
      </c>
      <c r="C69" s="21" t="s">
        <v>184</v>
      </c>
      <c r="D69" s="23">
        <v>18</v>
      </c>
    </row>
    <row r="70" spans="2:4" x14ac:dyDescent="0.55000000000000004">
      <c r="B70" s="21" t="s">
        <v>182</v>
      </c>
      <c r="C70" s="21" t="s">
        <v>185</v>
      </c>
      <c r="D70" s="23">
        <v>25</v>
      </c>
    </row>
    <row r="71" spans="2:4" x14ac:dyDescent="0.55000000000000004">
      <c r="B71" s="21" t="s">
        <v>182</v>
      </c>
      <c r="C71" s="21" t="s">
        <v>186</v>
      </c>
      <c r="D71" s="23">
        <v>18</v>
      </c>
    </row>
    <row r="72" spans="2:4" x14ac:dyDescent="0.55000000000000004">
      <c r="B72" s="21" t="s">
        <v>182</v>
      </c>
      <c r="C72" s="21" t="s">
        <v>187</v>
      </c>
      <c r="D72" s="23">
        <v>22</v>
      </c>
    </row>
    <row r="73" spans="2:4" x14ac:dyDescent="0.55000000000000004">
      <c r="B73" s="21" t="s">
        <v>182</v>
      </c>
      <c r="C73" s="21" t="s">
        <v>188</v>
      </c>
      <c r="D73" s="23">
        <v>24</v>
      </c>
    </row>
    <row r="74" spans="2:4" x14ac:dyDescent="0.55000000000000004">
      <c r="B74" s="21" t="s">
        <v>182</v>
      </c>
      <c r="C74" s="21" t="s">
        <v>189</v>
      </c>
      <c r="D74" s="23">
        <v>36</v>
      </c>
    </row>
    <row r="75" spans="2:4" x14ac:dyDescent="0.55000000000000004">
      <c r="B75" s="21" t="s">
        <v>182</v>
      </c>
      <c r="C75" s="21" t="s">
        <v>190</v>
      </c>
      <c r="D75" s="23">
        <v>70</v>
      </c>
    </row>
    <row r="76" spans="2:4" x14ac:dyDescent="0.55000000000000004">
      <c r="B76" s="21" t="s">
        <v>182</v>
      </c>
      <c r="C76" s="21" t="s">
        <v>191</v>
      </c>
      <c r="D76" s="23">
        <v>106</v>
      </c>
    </row>
    <row r="77" spans="2:4" x14ac:dyDescent="0.55000000000000004">
      <c r="B77" s="21" t="s">
        <v>182</v>
      </c>
      <c r="C77" s="21" t="s">
        <v>192</v>
      </c>
      <c r="D77" s="23">
        <v>140</v>
      </c>
    </row>
    <row r="78" spans="2:4" x14ac:dyDescent="0.55000000000000004">
      <c r="B78" s="21" t="s">
        <v>182</v>
      </c>
      <c r="C78" s="21" t="s">
        <v>193</v>
      </c>
      <c r="D78" s="23">
        <v>159</v>
      </c>
    </row>
    <row r="79" spans="2:4" x14ac:dyDescent="0.55000000000000004">
      <c r="B79" s="21" t="s">
        <v>182</v>
      </c>
      <c r="C79" s="21" t="s">
        <v>194</v>
      </c>
      <c r="D79" s="23">
        <v>210</v>
      </c>
    </row>
    <row r="80" spans="2:4" x14ac:dyDescent="0.55000000000000004">
      <c r="B80" s="21" t="s">
        <v>182</v>
      </c>
      <c r="C80" s="21" t="s">
        <v>195</v>
      </c>
      <c r="D80" s="23">
        <v>26</v>
      </c>
    </row>
    <row r="81" spans="2:4" x14ac:dyDescent="0.55000000000000004">
      <c r="B81" s="21" t="s">
        <v>182</v>
      </c>
      <c r="C81" s="21" t="s">
        <v>196</v>
      </c>
      <c r="D81" s="23">
        <v>49</v>
      </c>
    </row>
    <row r="82" spans="2:4" x14ac:dyDescent="0.55000000000000004">
      <c r="B82" s="21" t="s">
        <v>182</v>
      </c>
      <c r="C82" s="21" t="s">
        <v>197</v>
      </c>
      <c r="D82" s="23">
        <v>93</v>
      </c>
    </row>
    <row r="83" spans="2:4" x14ac:dyDescent="0.55000000000000004">
      <c r="B83" s="21" t="s">
        <v>182</v>
      </c>
      <c r="C83" s="21" t="s">
        <v>198</v>
      </c>
      <c r="D83" s="23">
        <v>105</v>
      </c>
    </row>
    <row r="84" spans="2:4" x14ac:dyDescent="0.55000000000000004">
      <c r="B84" s="21" t="s">
        <v>182</v>
      </c>
      <c r="C84" s="21" t="s">
        <v>199</v>
      </c>
      <c r="D84" s="23">
        <v>124</v>
      </c>
    </row>
    <row r="85" spans="2:4" x14ac:dyDescent="0.55000000000000004">
      <c r="B85" s="21" t="s">
        <v>182</v>
      </c>
      <c r="C85" s="21" t="s">
        <v>200</v>
      </c>
      <c r="D85" s="23">
        <v>138</v>
      </c>
    </row>
    <row r="86" spans="2:4" x14ac:dyDescent="0.55000000000000004">
      <c r="B86" s="21" t="s">
        <v>182</v>
      </c>
      <c r="C86" s="21" t="s">
        <v>201</v>
      </c>
      <c r="D86" s="23">
        <v>141</v>
      </c>
    </row>
    <row r="87" spans="2:4" x14ac:dyDescent="0.55000000000000004">
      <c r="B87" s="21" t="s">
        <v>182</v>
      </c>
      <c r="C87" s="21" t="s">
        <v>202</v>
      </c>
      <c r="D87" s="23">
        <v>188</v>
      </c>
    </row>
    <row r="88" spans="2:4" x14ac:dyDescent="0.55000000000000004">
      <c r="B88" s="21" t="s">
        <v>182</v>
      </c>
      <c r="C88" s="21" t="s">
        <v>203</v>
      </c>
      <c r="D88" s="23">
        <v>92</v>
      </c>
    </row>
    <row r="89" spans="2:4" x14ac:dyDescent="0.55000000000000004">
      <c r="B89" s="21" t="s">
        <v>182</v>
      </c>
      <c r="C89" s="21" t="s">
        <v>204</v>
      </c>
      <c r="D89" s="23">
        <v>218</v>
      </c>
    </row>
    <row r="90" spans="2:4" x14ac:dyDescent="0.55000000000000004">
      <c r="B90" s="21" t="s">
        <v>182</v>
      </c>
      <c r="C90" s="21" t="s">
        <v>205</v>
      </c>
      <c r="D90" s="23">
        <v>19</v>
      </c>
    </row>
    <row r="91" spans="2:4" x14ac:dyDescent="0.55000000000000004">
      <c r="B91" s="21" t="s">
        <v>182</v>
      </c>
      <c r="C91" s="21" t="s">
        <v>206</v>
      </c>
      <c r="D91" s="23">
        <v>27</v>
      </c>
    </row>
    <row r="92" spans="2:4" x14ac:dyDescent="0.55000000000000004">
      <c r="B92" s="21" t="s">
        <v>182</v>
      </c>
      <c r="C92" s="21" t="s">
        <v>207</v>
      </c>
      <c r="D92" s="23">
        <v>53</v>
      </c>
    </row>
    <row r="93" spans="2:4" x14ac:dyDescent="0.55000000000000004">
      <c r="B93" s="21" t="s">
        <v>182</v>
      </c>
      <c r="C93" s="21" t="s">
        <v>208</v>
      </c>
      <c r="D93" s="23">
        <v>80</v>
      </c>
    </row>
    <row r="94" spans="2:4" x14ac:dyDescent="0.55000000000000004">
      <c r="B94" s="21" t="s">
        <v>182</v>
      </c>
      <c r="C94" s="21" t="s">
        <v>209</v>
      </c>
      <c r="D94" s="23">
        <v>106</v>
      </c>
    </row>
    <row r="95" spans="2:4" x14ac:dyDescent="0.55000000000000004">
      <c r="B95" s="21" t="s">
        <v>182</v>
      </c>
      <c r="C95" s="21" t="s">
        <v>210</v>
      </c>
      <c r="D95" s="23">
        <v>35</v>
      </c>
    </row>
    <row r="96" spans="2:4" x14ac:dyDescent="0.55000000000000004">
      <c r="B96" s="21" t="s">
        <v>182</v>
      </c>
      <c r="C96" s="21" t="s">
        <v>211</v>
      </c>
      <c r="D96" s="23">
        <v>70</v>
      </c>
    </row>
    <row r="97" spans="2:4" x14ac:dyDescent="0.55000000000000004">
      <c r="B97" s="21" t="s">
        <v>182</v>
      </c>
      <c r="C97" s="21" t="s">
        <v>212</v>
      </c>
      <c r="D97" s="23">
        <v>105</v>
      </c>
    </row>
    <row r="98" spans="2:4" x14ac:dyDescent="0.55000000000000004">
      <c r="B98" s="21" t="s">
        <v>182</v>
      </c>
      <c r="C98" s="21" t="s">
        <v>213</v>
      </c>
      <c r="D98" s="23">
        <v>140</v>
      </c>
    </row>
    <row r="99" spans="2:4" x14ac:dyDescent="0.55000000000000004">
      <c r="B99" s="21" t="s">
        <v>182</v>
      </c>
      <c r="C99" s="21" t="s">
        <v>214</v>
      </c>
      <c r="D99" s="23">
        <v>45</v>
      </c>
    </row>
    <row r="100" spans="2:4" x14ac:dyDescent="0.55000000000000004">
      <c r="B100" s="21" t="s">
        <v>182</v>
      </c>
      <c r="C100" s="21" t="s">
        <v>215</v>
      </c>
      <c r="D100" s="23">
        <v>90</v>
      </c>
    </row>
    <row r="101" spans="2:4" x14ac:dyDescent="0.55000000000000004">
      <c r="B101" s="21" t="s">
        <v>182</v>
      </c>
      <c r="C101" s="21" t="s">
        <v>216</v>
      </c>
      <c r="D101" s="23">
        <v>135</v>
      </c>
    </row>
    <row r="102" spans="2:4" x14ac:dyDescent="0.55000000000000004">
      <c r="B102" s="21" t="s">
        <v>182</v>
      </c>
      <c r="C102" s="21" t="s">
        <v>217</v>
      </c>
      <c r="D102" s="23">
        <v>180</v>
      </c>
    </row>
    <row r="103" spans="2:4" x14ac:dyDescent="0.55000000000000004">
      <c r="B103" s="21" t="s">
        <v>182</v>
      </c>
      <c r="C103" s="21" t="s">
        <v>218</v>
      </c>
      <c r="D103" s="23">
        <v>65</v>
      </c>
    </row>
    <row r="104" spans="2:4" x14ac:dyDescent="0.55000000000000004">
      <c r="B104" s="21" t="s">
        <v>182</v>
      </c>
      <c r="C104" s="21" t="s">
        <v>219</v>
      </c>
      <c r="D104" s="23">
        <v>144</v>
      </c>
    </row>
    <row r="105" spans="2:4" x14ac:dyDescent="0.55000000000000004">
      <c r="B105" s="21" t="s">
        <v>182</v>
      </c>
      <c r="C105" s="21" t="s">
        <v>220</v>
      </c>
      <c r="D105" s="23">
        <v>209</v>
      </c>
    </row>
    <row r="106" spans="2:4" x14ac:dyDescent="0.55000000000000004">
      <c r="B106" s="21" t="s">
        <v>182</v>
      </c>
      <c r="C106" s="21" t="s">
        <v>221</v>
      </c>
      <c r="D106" s="23">
        <v>288</v>
      </c>
    </row>
    <row r="107" spans="2:4" x14ac:dyDescent="0.55000000000000004">
      <c r="B107" s="21" t="s">
        <v>182</v>
      </c>
      <c r="C107" s="21" t="s">
        <v>222</v>
      </c>
      <c r="D107" s="23">
        <v>103</v>
      </c>
    </row>
    <row r="108" spans="2:4" x14ac:dyDescent="0.55000000000000004">
      <c r="B108" s="21" t="s">
        <v>182</v>
      </c>
      <c r="C108" s="21" t="s">
        <v>223</v>
      </c>
      <c r="D108" s="23">
        <v>136</v>
      </c>
    </row>
    <row r="109" spans="2:4" x14ac:dyDescent="0.55000000000000004">
      <c r="B109" s="21" t="s">
        <v>182</v>
      </c>
      <c r="C109" s="21" t="s">
        <v>224</v>
      </c>
      <c r="D109" s="23">
        <v>141</v>
      </c>
    </row>
    <row r="110" spans="2:4" x14ac:dyDescent="0.55000000000000004">
      <c r="B110" s="21" t="s">
        <v>182</v>
      </c>
      <c r="C110" s="21" t="s">
        <v>225</v>
      </c>
      <c r="D110" s="23">
        <v>188</v>
      </c>
    </row>
    <row r="111" spans="2:4" x14ac:dyDescent="0.55000000000000004">
      <c r="B111" s="21" t="s">
        <v>226</v>
      </c>
      <c r="C111" s="21" t="s">
        <v>227</v>
      </c>
      <c r="D111" s="23">
        <v>52</v>
      </c>
    </row>
    <row r="112" spans="2:4" x14ac:dyDescent="0.55000000000000004">
      <c r="B112" s="21" t="s">
        <v>226</v>
      </c>
      <c r="C112" s="21" t="s">
        <v>228</v>
      </c>
      <c r="D112" s="23">
        <v>97</v>
      </c>
    </row>
    <row r="113" spans="2:4" x14ac:dyDescent="0.55000000000000004">
      <c r="B113" s="21" t="s">
        <v>226</v>
      </c>
      <c r="C113" s="21" t="s">
        <v>229</v>
      </c>
      <c r="D113" s="23">
        <v>115</v>
      </c>
    </row>
    <row r="114" spans="2:4" x14ac:dyDescent="0.55000000000000004">
      <c r="B114" s="21" t="s">
        <v>226</v>
      </c>
      <c r="C114" s="21" t="s">
        <v>230</v>
      </c>
      <c r="D114" s="23">
        <v>213</v>
      </c>
    </row>
    <row r="115" spans="2:4" x14ac:dyDescent="0.55000000000000004">
      <c r="B115" s="21" t="s">
        <v>226</v>
      </c>
      <c r="C115" s="21" t="s">
        <v>231</v>
      </c>
      <c r="D115" s="23">
        <v>260</v>
      </c>
    </row>
    <row r="116" spans="2:4" x14ac:dyDescent="0.55000000000000004">
      <c r="B116" s="21" t="s">
        <v>226</v>
      </c>
      <c r="C116" s="21" t="s">
        <v>232</v>
      </c>
      <c r="D116" s="23">
        <v>310</v>
      </c>
    </row>
    <row r="117" spans="2:4" x14ac:dyDescent="0.55000000000000004">
      <c r="B117" s="21" t="s">
        <v>226</v>
      </c>
      <c r="C117" s="21" t="s">
        <v>233</v>
      </c>
      <c r="D117" s="23">
        <v>415</v>
      </c>
    </row>
    <row r="118" spans="2:4" x14ac:dyDescent="0.55000000000000004">
      <c r="B118" s="21" t="s">
        <v>226</v>
      </c>
      <c r="C118" s="21" t="s">
        <v>234</v>
      </c>
      <c r="D118" s="23">
        <v>730</v>
      </c>
    </row>
    <row r="119" spans="2:4" x14ac:dyDescent="0.55000000000000004">
      <c r="B119" s="21" t="s">
        <v>226</v>
      </c>
      <c r="C119" s="21" t="s">
        <v>235</v>
      </c>
      <c r="D119" s="23">
        <v>1030</v>
      </c>
    </row>
    <row r="120" spans="2:4" x14ac:dyDescent="0.55000000000000004">
      <c r="B120" s="21" t="s">
        <v>226</v>
      </c>
      <c r="C120" s="21" t="s">
        <v>236</v>
      </c>
      <c r="D120" s="23">
        <v>114</v>
      </c>
    </row>
    <row r="121" spans="2:4" x14ac:dyDescent="0.55000000000000004">
      <c r="B121" s="21" t="s">
        <v>226</v>
      </c>
      <c r="C121" s="21" t="s">
        <v>237</v>
      </c>
      <c r="D121" s="23">
        <v>215</v>
      </c>
    </row>
    <row r="122" spans="2:4" x14ac:dyDescent="0.55000000000000004">
      <c r="B122" s="21" t="s">
        <v>226</v>
      </c>
      <c r="C122" s="21" t="s">
        <v>238</v>
      </c>
      <c r="D122" s="23">
        <v>260</v>
      </c>
    </row>
    <row r="123" spans="2:4" x14ac:dyDescent="0.55000000000000004">
      <c r="B123" s="21" t="s">
        <v>226</v>
      </c>
      <c r="C123" s="21" t="s">
        <v>239</v>
      </c>
      <c r="D123" s="23">
        <v>310</v>
      </c>
    </row>
    <row r="124" spans="2:4" x14ac:dyDescent="0.55000000000000004">
      <c r="B124" s="21" t="s">
        <v>226</v>
      </c>
      <c r="C124" s="21" t="s">
        <v>240</v>
      </c>
      <c r="D124" s="23">
        <v>415</v>
      </c>
    </row>
    <row r="125" spans="2:4" x14ac:dyDescent="0.55000000000000004">
      <c r="B125" s="21" t="s">
        <v>226</v>
      </c>
      <c r="C125" s="21" t="s">
        <v>241</v>
      </c>
      <c r="D125" s="23">
        <v>730</v>
      </c>
    </row>
    <row r="126" spans="2:4" x14ac:dyDescent="0.55000000000000004">
      <c r="B126" s="21" t="s">
        <v>226</v>
      </c>
      <c r="C126" s="21" t="s">
        <v>242</v>
      </c>
      <c r="D126" s="23">
        <v>1030</v>
      </c>
    </row>
    <row r="127" spans="2:4" x14ac:dyDescent="0.55000000000000004">
      <c r="B127" s="21" t="s">
        <v>226</v>
      </c>
      <c r="C127" s="21" t="s">
        <v>243</v>
      </c>
      <c r="D127" s="23">
        <v>46</v>
      </c>
    </row>
    <row r="128" spans="2:4" x14ac:dyDescent="0.55000000000000004">
      <c r="B128" s="21" t="s">
        <v>226</v>
      </c>
      <c r="C128" s="21" t="s">
        <v>244</v>
      </c>
      <c r="D128" s="23">
        <v>86</v>
      </c>
    </row>
    <row r="129" spans="2:4" x14ac:dyDescent="0.55000000000000004">
      <c r="B129" s="21" t="s">
        <v>226</v>
      </c>
      <c r="C129" s="21" t="s">
        <v>245</v>
      </c>
      <c r="D129" s="23">
        <v>165</v>
      </c>
    </row>
    <row r="130" spans="2:4" x14ac:dyDescent="0.55000000000000004">
      <c r="B130" s="21" t="s">
        <v>226</v>
      </c>
      <c r="C130" s="21" t="s">
        <v>246</v>
      </c>
      <c r="D130" s="23">
        <v>169</v>
      </c>
    </row>
    <row r="131" spans="2:4" x14ac:dyDescent="0.55000000000000004">
      <c r="B131" s="21" t="s">
        <v>226</v>
      </c>
      <c r="C131" s="21" t="s">
        <v>247</v>
      </c>
      <c r="D131" s="23">
        <v>205</v>
      </c>
    </row>
    <row r="132" spans="2:4" x14ac:dyDescent="0.55000000000000004">
      <c r="B132" s="21" t="s">
        <v>226</v>
      </c>
      <c r="C132" s="21" t="s">
        <v>248</v>
      </c>
      <c r="D132" s="23">
        <v>210</v>
      </c>
    </row>
    <row r="133" spans="2:4" x14ac:dyDescent="0.55000000000000004">
      <c r="B133" s="21" t="s">
        <v>226</v>
      </c>
      <c r="C133" s="21" t="s">
        <v>249</v>
      </c>
      <c r="D133" s="23">
        <v>240</v>
      </c>
    </row>
    <row r="134" spans="2:4" x14ac:dyDescent="0.55000000000000004">
      <c r="B134" s="21" t="s">
        <v>226</v>
      </c>
      <c r="C134" s="21" t="s">
        <v>250</v>
      </c>
      <c r="D134" s="23">
        <v>250</v>
      </c>
    </row>
    <row r="135" spans="2:4" x14ac:dyDescent="0.55000000000000004">
      <c r="B135" s="21" t="s">
        <v>226</v>
      </c>
      <c r="C135" s="21" t="s">
        <v>251</v>
      </c>
      <c r="D135" s="23">
        <v>292</v>
      </c>
    </row>
    <row r="136" spans="2:4" x14ac:dyDescent="0.55000000000000004">
      <c r="B136" s="21" t="s">
        <v>226</v>
      </c>
      <c r="C136" s="21" t="s">
        <v>252</v>
      </c>
      <c r="D136" s="23">
        <v>307</v>
      </c>
    </row>
    <row r="137" spans="2:4" x14ac:dyDescent="0.55000000000000004">
      <c r="B137" s="21" t="s">
        <v>226</v>
      </c>
      <c r="C137" s="21" t="s">
        <v>253</v>
      </c>
      <c r="D137" s="23">
        <v>390</v>
      </c>
    </row>
    <row r="138" spans="2:4" x14ac:dyDescent="0.55000000000000004">
      <c r="B138" s="21" t="s">
        <v>226</v>
      </c>
      <c r="C138" s="21" t="s">
        <v>254</v>
      </c>
      <c r="D138" s="23">
        <v>110</v>
      </c>
    </row>
    <row r="139" spans="2:4" x14ac:dyDescent="0.55000000000000004">
      <c r="B139" s="21" t="s">
        <v>226</v>
      </c>
      <c r="C139" s="21" t="s">
        <v>255</v>
      </c>
      <c r="D139" s="23">
        <v>52</v>
      </c>
    </row>
    <row r="140" spans="2:4" x14ac:dyDescent="0.55000000000000004">
      <c r="B140" s="21" t="s">
        <v>226</v>
      </c>
      <c r="C140" s="21" t="s">
        <v>256</v>
      </c>
      <c r="D140" s="23">
        <v>94</v>
      </c>
    </row>
    <row r="141" spans="2:4" x14ac:dyDescent="0.55000000000000004">
      <c r="B141" s="21" t="s">
        <v>226</v>
      </c>
      <c r="C141" s="21" t="s">
        <v>257</v>
      </c>
      <c r="D141" s="23">
        <v>125</v>
      </c>
    </row>
    <row r="142" spans="2:4" x14ac:dyDescent="0.55000000000000004">
      <c r="B142" s="21" t="s">
        <v>226</v>
      </c>
      <c r="C142" s="21" t="s">
        <v>258</v>
      </c>
      <c r="D142" s="23">
        <v>198</v>
      </c>
    </row>
    <row r="143" spans="2:4" x14ac:dyDescent="0.55000000000000004">
      <c r="B143" s="21" t="s">
        <v>226</v>
      </c>
      <c r="C143" s="21" t="s">
        <v>259</v>
      </c>
      <c r="D143" s="23">
        <v>238</v>
      </c>
    </row>
    <row r="144" spans="2:4" x14ac:dyDescent="0.55000000000000004">
      <c r="B144" s="21" t="s">
        <v>226</v>
      </c>
      <c r="C144" s="21" t="s">
        <v>260</v>
      </c>
      <c r="D144" s="23">
        <v>288</v>
      </c>
    </row>
    <row r="145" spans="2:4" x14ac:dyDescent="0.55000000000000004">
      <c r="B145" s="21" t="s">
        <v>226</v>
      </c>
      <c r="C145" s="21" t="s">
        <v>261</v>
      </c>
      <c r="D145" s="23">
        <v>384</v>
      </c>
    </row>
    <row r="146" spans="2:4" x14ac:dyDescent="0.55000000000000004">
      <c r="B146" s="21" t="s">
        <v>226</v>
      </c>
      <c r="C146" s="21" t="s">
        <v>262</v>
      </c>
      <c r="D146" s="23">
        <v>700</v>
      </c>
    </row>
    <row r="147" spans="2:4" x14ac:dyDescent="0.55000000000000004">
      <c r="B147" s="21" t="s">
        <v>226</v>
      </c>
      <c r="C147" s="21" t="s">
        <v>263</v>
      </c>
      <c r="D147" s="23">
        <v>990</v>
      </c>
    </row>
    <row r="148" spans="2:4" x14ac:dyDescent="0.55000000000000004">
      <c r="B148" s="21" t="s">
        <v>226</v>
      </c>
      <c r="C148" s="21" t="s">
        <v>264</v>
      </c>
      <c r="D148" s="23">
        <v>100</v>
      </c>
    </row>
    <row r="149" spans="2:4" x14ac:dyDescent="0.55000000000000004">
      <c r="B149" s="21" t="s">
        <v>226</v>
      </c>
      <c r="C149" s="21" t="s">
        <v>265</v>
      </c>
      <c r="D149" s="23">
        <v>160</v>
      </c>
    </row>
    <row r="150" spans="2:4" x14ac:dyDescent="0.55000000000000004">
      <c r="B150" s="21" t="s">
        <v>226</v>
      </c>
      <c r="C150" s="21" t="s">
        <v>266</v>
      </c>
      <c r="D150" s="23">
        <v>250</v>
      </c>
    </row>
    <row r="151" spans="2:4" x14ac:dyDescent="0.55000000000000004">
      <c r="B151" s="21" t="s">
        <v>226</v>
      </c>
      <c r="C151" s="21" t="s">
        <v>267</v>
      </c>
      <c r="D151" s="23">
        <v>300</v>
      </c>
    </row>
    <row r="152" spans="2:4" x14ac:dyDescent="0.55000000000000004">
      <c r="B152" s="21" t="s">
        <v>226</v>
      </c>
      <c r="C152" s="21" t="s">
        <v>268</v>
      </c>
      <c r="D152" s="23">
        <v>500</v>
      </c>
    </row>
    <row r="153" spans="2:4" x14ac:dyDescent="0.55000000000000004">
      <c r="B153" s="21" t="s">
        <v>226</v>
      </c>
      <c r="C153" s="21" t="s">
        <v>269</v>
      </c>
      <c r="D153" s="23">
        <v>750</v>
      </c>
    </row>
    <row r="154" spans="2:4" x14ac:dyDescent="0.55000000000000004">
      <c r="B154" s="21" t="s">
        <v>270</v>
      </c>
      <c r="C154" s="21" t="s">
        <v>271</v>
      </c>
      <c r="D154" s="23">
        <v>7</v>
      </c>
    </row>
    <row r="155" spans="2:4" x14ac:dyDescent="0.55000000000000004">
      <c r="B155" s="21" t="s">
        <v>270</v>
      </c>
      <c r="C155" s="21" t="s">
        <v>272</v>
      </c>
      <c r="D155" s="23">
        <v>10</v>
      </c>
    </row>
    <row r="156" spans="2:4" x14ac:dyDescent="0.55000000000000004">
      <c r="B156" s="21" t="s">
        <v>270</v>
      </c>
      <c r="C156" s="21" t="s">
        <v>273</v>
      </c>
      <c r="D156" s="23">
        <v>20</v>
      </c>
    </row>
    <row r="157" spans="2:4" x14ac:dyDescent="0.55000000000000004">
      <c r="B157" s="21" t="s">
        <v>274</v>
      </c>
      <c r="C157" s="21" t="s">
        <v>275</v>
      </c>
      <c r="D157" s="23">
        <v>36</v>
      </c>
    </row>
    <row r="158" spans="2:4" x14ac:dyDescent="0.55000000000000004">
      <c r="B158" s="21" t="s">
        <v>274</v>
      </c>
      <c r="C158" s="21" t="s">
        <v>276</v>
      </c>
      <c r="D158" s="23">
        <v>54</v>
      </c>
    </row>
    <row r="159" spans="2:4" x14ac:dyDescent="0.55000000000000004">
      <c r="B159" s="21" t="s">
        <v>274</v>
      </c>
      <c r="C159" s="21" t="s">
        <v>277</v>
      </c>
      <c r="D159" s="23">
        <v>90</v>
      </c>
    </row>
    <row r="160" spans="2:4" x14ac:dyDescent="0.55000000000000004">
      <c r="B160" s="21" t="s">
        <v>278</v>
      </c>
      <c r="C160" s="21" t="s">
        <v>275</v>
      </c>
      <c r="D160" s="23">
        <v>36</v>
      </c>
    </row>
    <row r="161" spans="2:4" x14ac:dyDescent="0.55000000000000004">
      <c r="B161" s="21" t="s">
        <v>278</v>
      </c>
      <c r="C161" s="21" t="s">
        <v>276</v>
      </c>
      <c r="D161" s="23">
        <v>54</v>
      </c>
    </row>
    <row r="162" spans="2:4" x14ac:dyDescent="0.55000000000000004">
      <c r="B162" s="21" t="s">
        <v>278</v>
      </c>
      <c r="C162" s="21" t="s">
        <v>277</v>
      </c>
      <c r="D162" s="23">
        <v>90</v>
      </c>
    </row>
    <row r="163" spans="2:4" x14ac:dyDescent="0.55000000000000004">
      <c r="B163" s="21" t="s">
        <v>279</v>
      </c>
      <c r="C163" s="21" t="s">
        <v>280</v>
      </c>
      <c r="D163" s="23">
        <v>55</v>
      </c>
    </row>
    <row r="164" spans="2:4" x14ac:dyDescent="0.55000000000000004">
      <c r="B164" s="21" t="s">
        <v>279</v>
      </c>
      <c r="C164" s="21" t="s">
        <v>281</v>
      </c>
      <c r="D164" s="23">
        <v>65</v>
      </c>
    </row>
    <row r="165" spans="2:4" x14ac:dyDescent="0.55000000000000004">
      <c r="B165" s="21" t="s">
        <v>279</v>
      </c>
      <c r="C165" s="21" t="s">
        <v>282</v>
      </c>
      <c r="D165" s="23">
        <v>85</v>
      </c>
    </row>
    <row r="166" spans="2:4" x14ac:dyDescent="0.55000000000000004">
      <c r="B166" s="21" t="s">
        <v>279</v>
      </c>
      <c r="C166" s="21" t="s">
        <v>283</v>
      </c>
      <c r="D166" s="23">
        <v>90</v>
      </c>
    </row>
    <row r="167" spans="2:4" x14ac:dyDescent="0.55000000000000004">
      <c r="B167" s="21" t="s">
        <v>279</v>
      </c>
      <c r="C167" s="21" t="s">
        <v>284</v>
      </c>
      <c r="D167" s="23">
        <v>130</v>
      </c>
    </row>
    <row r="168" spans="2:4" x14ac:dyDescent="0.55000000000000004">
      <c r="B168" s="21" t="s">
        <v>279</v>
      </c>
      <c r="C168" s="21" t="s">
        <v>285</v>
      </c>
      <c r="D168" s="23">
        <v>200</v>
      </c>
    </row>
    <row r="169" spans="2:4" x14ac:dyDescent="0.55000000000000004">
      <c r="B169" s="21" t="s">
        <v>279</v>
      </c>
      <c r="C169" s="21" t="s">
        <v>286</v>
      </c>
      <c r="D169" s="23">
        <v>250</v>
      </c>
    </row>
    <row r="170" spans="2:4" x14ac:dyDescent="0.55000000000000004">
      <c r="B170" s="22" t="s">
        <v>279</v>
      </c>
      <c r="C170" s="22" t="s">
        <v>287</v>
      </c>
      <c r="D170" s="24">
        <v>500</v>
      </c>
    </row>
    <row r="172" spans="2:4" ht="18" x14ac:dyDescent="0.55000000000000004">
      <c r="B172" s="54" t="s">
        <v>389</v>
      </c>
    </row>
  </sheetData>
  <sheetProtection algorithmName="SHA-1" hashValue="MGFkQKgKwaLBR/ydEhx3pxwrGsU=" saltValue="k4l0AeMR58d9Z4NiTAK2Jg==" spinCount="100000" sheet="1" autoFilter="0"/>
  <autoFilter ref="B3:D170" xr:uid="{F1634A9F-4E98-41E3-80F2-804ABF4C44E4}"/>
  <phoneticPr fontId="1"/>
  <hyperlinks>
    <hyperlink ref="B172" r:id="rId1" xr:uid="{3C10E5D7-3949-47F3-B9B1-2CC5112F76CF}"/>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7B39B-A401-47F0-B5FF-17025B9878C3}">
  <dimension ref="A1:AC68"/>
  <sheetViews>
    <sheetView topLeftCell="B2" zoomScaleNormal="100" workbookViewId="0">
      <selection activeCell="B2" sqref="B2"/>
    </sheetView>
  </sheetViews>
  <sheetFormatPr defaultColWidth="8.58203125" defaultRowHeight="18" x14ac:dyDescent="0.55000000000000004"/>
  <cols>
    <col min="1" max="1" width="3" style="76" hidden="1" customWidth="1"/>
    <col min="2" max="2" width="3" style="25" customWidth="1"/>
    <col min="3" max="3" width="15" style="25" bestFit="1" customWidth="1"/>
    <col min="4" max="4" width="8.58203125" style="25"/>
    <col min="5" max="34" width="5.08203125" style="25" customWidth="1"/>
    <col min="35" max="16384" width="8.58203125" style="25"/>
  </cols>
  <sheetData>
    <row r="1" spans="1:26" s="76" customFormat="1" hidden="1" x14ac:dyDescent="0.55000000000000004">
      <c r="A1" s="203"/>
      <c r="B1" s="203"/>
      <c r="C1" s="203"/>
      <c r="D1" s="203"/>
      <c r="E1" s="203"/>
      <c r="F1" s="203"/>
      <c r="G1" s="203"/>
      <c r="H1" s="203"/>
      <c r="I1" s="203"/>
      <c r="J1" s="203"/>
      <c r="K1" s="203"/>
      <c r="L1" s="203"/>
      <c r="M1" s="203"/>
      <c r="N1" s="203"/>
      <c r="O1" s="203"/>
      <c r="P1" s="203"/>
      <c r="Q1" s="203"/>
      <c r="R1" s="203"/>
      <c r="S1" s="203"/>
      <c r="T1" s="203"/>
      <c r="U1" s="203"/>
      <c r="V1" s="203"/>
      <c r="W1" s="203"/>
      <c r="X1" s="203"/>
      <c r="Y1" s="203"/>
      <c r="Z1" s="203"/>
    </row>
    <row r="2" spans="1:26" x14ac:dyDescent="0.55000000000000004">
      <c r="A2" s="203"/>
      <c r="B2" s="26" t="s">
        <v>288</v>
      </c>
    </row>
    <row r="3" spans="1:26" x14ac:dyDescent="0.55000000000000004">
      <c r="A3" s="203"/>
      <c r="C3" s="25" t="s">
        <v>18</v>
      </c>
    </row>
    <row r="4" spans="1:26" x14ac:dyDescent="0.55000000000000004">
      <c r="A4" s="203"/>
      <c r="C4" s="25" t="s">
        <v>19</v>
      </c>
    </row>
    <row r="5" spans="1:26" x14ac:dyDescent="0.55000000000000004">
      <c r="A5" s="203"/>
      <c r="C5" s="25" t="s">
        <v>289</v>
      </c>
    </row>
    <row r="6" spans="1:26" x14ac:dyDescent="0.55000000000000004">
      <c r="A6" s="203"/>
      <c r="C6" s="25" t="s">
        <v>290</v>
      </c>
    </row>
    <row r="7" spans="1:26" x14ac:dyDescent="0.55000000000000004">
      <c r="A7" s="203"/>
      <c r="C7" s="25" t="s">
        <v>291</v>
      </c>
    </row>
    <row r="8" spans="1:26" x14ac:dyDescent="0.55000000000000004">
      <c r="A8" s="203"/>
      <c r="C8" s="25" t="s">
        <v>21</v>
      </c>
    </row>
    <row r="9" spans="1:26" x14ac:dyDescent="0.55000000000000004">
      <c r="A9" s="203"/>
      <c r="C9" s="25" t="s">
        <v>435</v>
      </c>
    </row>
    <row r="10" spans="1:26" x14ac:dyDescent="0.55000000000000004">
      <c r="A10" s="203"/>
      <c r="C10" s="25" t="s">
        <v>292</v>
      </c>
    </row>
    <row r="11" spans="1:26" x14ac:dyDescent="0.55000000000000004">
      <c r="A11" s="203"/>
      <c r="C11" s="25" t="s">
        <v>436</v>
      </c>
    </row>
    <row r="12" spans="1:26" x14ac:dyDescent="0.55000000000000004">
      <c r="A12" s="203"/>
      <c r="C12" s="25" t="s">
        <v>437</v>
      </c>
    </row>
    <row r="13" spans="1:26" x14ac:dyDescent="0.55000000000000004">
      <c r="A13" s="203"/>
      <c r="C13" s="25" t="s">
        <v>293</v>
      </c>
    </row>
    <row r="14" spans="1:26" x14ac:dyDescent="0.55000000000000004">
      <c r="A14" s="203"/>
      <c r="C14" s="25" t="s">
        <v>438</v>
      </c>
    </row>
    <row r="15" spans="1:26" x14ac:dyDescent="0.55000000000000004">
      <c r="A15" s="203"/>
      <c r="C15" s="25" t="s">
        <v>294</v>
      </c>
    </row>
    <row r="16" spans="1:26" x14ac:dyDescent="0.55000000000000004">
      <c r="A16" s="203"/>
    </row>
    <row r="17" spans="1:17" hidden="1" x14ac:dyDescent="0.55000000000000004">
      <c r="A17" s="203" t="s">
        <v>456</v>
      </c>
      <c r="C17" s="25" t="s">
        <v>22</v>
      </c>
    </row>
    <row r="18" spans="1:17" hidden="1" x14ac:dyDescent="0.55000000000000004">
      <c r="A18" s="203" t="s">
        <v>456</v>
      </c>
      <c r="C18" s="25" t="s">
        <v>439</v>
      </c>
    </row>
    <row r="19" spans="1:17" hidden="1" x14ac:dyDescent="0.55000000000000004">
      <c r="A19" s="203" t="s">
        <v>456</v>
      </c>
      <c r="C19" s="25" t="s">
        <v>295</v>
      </c>
    </row>
    <row r="20" spans="1:17" hidden="1" x14ac:dyDescent="0.55000000000000004">
      <c r="A20" s="203" t="s">
        <v>456</v>
      </c>
      <c r="C20" s="25" t="s">
        <v>440</v>
      </c>
    </row>
    <row r="21" spans="1:17" hidden="1" x14ac:dyDescent="0.55000000000000004">
      <c r="A21" s="203" t="s">
        <v>456</v>
      </c>
    </row>
    <row r="22" spans="1:17" hidden="1" x14ac:dyDescent="0.55000000000000004">
      <c r="A22" s="203" t="s">
        <v>456</v>
      </c>
      <c r="C22" s="25" t="s">
        <v>25</v>
      </c>
    </row>
    <row r="23" spans="1:17" hidden="1" x14ac:dyDescent="0.55000000000000004">
      <c r="A23" s="203" t="s">
        <v>456</v>
      </c>
      <c r="C23" s="25" t="s">
        <v>296</v>
      </c>
    </row>
    <row r="24" spans="1:17" hidden="1" x14ac:dyDescent="0.55000000000000004">
      <c r="A24" s="203" t="s">
        <v>456</v>
      </c>
    </row>
    <row r="25" spans="1:17" ht="18.5" thickBot="1" x14ac:dyDescent="0.6">
      <c r="A25" s="203"/>
      <c r="C25" s="25" t="s">
        <v>26</v>
      </c>
    </row>
    <row r="26" spans="1:17" x14ac:dyDescent="0.55000000000000004">
      <c r="A26" s="203"/>
      <c r="C26" s="120"/>
      <c r="D26" s="29"/>
      <c r="E26" s="537" t="s">
        <v>27</v>
      </c>
      <c r="F26" s="453"/>
      <c r="G26" s="453"/>
      <c r="H26" s="453"/>
      <c r="I26" s="453"/>
      <c r="J26" s="453"/>
      <c r="K26" s="453"/>
      <c r="L26" s="453"/>
      <c r="M26" s="453"/>
      <c r="N26" s="453"/>
      <c r="O26" s="453"/>
      <c r="P26" s="454"/>
    </row>
    <row r="27" spans="1:17" ht="18.5" thickBot="1" x14ac:dyDescent="0.6">
      <c r="A27" s="203"/>
      <c r="C27" s="30" t="s">
        <v>28</v>
      </c>
      <c r="D27" s="121" t="s">
        <v>51</v>
      </c>
      <c r="E27" s="122" t="s">
        <v>30</v>
      </c>
      <c r="F27" s="33" t="s">
        <v>31</v>
      </c>
      <c r="G27" s="33" t="s">
        <v>32</v>
      </c>
      <c r="H27" s="33" t="s">
        <v>33</v>
      </c>
      <c r="I27" s="33" t="s">
        <v>34</v>
      </c>
      <c r="J27" s="33" t="s">
        <v>35</v>
      </c>
      <c r="K27" s="33" t="s">
        <v>36</v>
      </c>
      <c r="L27" s="33" t="s">
        <v>37</v>
      </c>
      <c r="M27" s="33" t="s">
        <v>38</v>
      </c>
      <c r="N27" s="33" t="s">
        <v>39</v>
      </c>
      <c r="O27" s="33" t="s">
        <v>40</v>
      </c>
      <c r="P27" s="34" t="s">
        <v>41</v>
      </c>
    </row>
    <row r="28" spans="1:17" x14ac:dyDescent="0.55000000000000004">
      <c r="A28" s="203"/>
      <c r="C28" s="123" t="s">
        <v>297</v>
      </c>
      <c r="D28" s="66" t="s">
        <v>298</v>
      </c>
      <c r="E28" s="192">
        <v>65</v>
      </c>
      <c r="F28" s="193">
        <v>65</v>
      </c>
      <c r="G28" s="193">
        <v>65</v>
      </c>
      <c r="H28" s="193">
        <v>65</v>
      </c>
      <c r="I28" s="193">
        <v>65</v>
      </c>
      <c r="J28" s="193">
        <v>65</v>
      </c>
      <c r="K28" s="193">
        <v>65</v>
      </c>
      <c r="L28" s="193">
        <v>65</v>
      </c>
      <c r="M28" s="193">
        <v>65</v>
      </c>
      <c r="N28" s="193">
        <v>65</v>
      </c>
      <c r="O28" s="193">
        <v>65</v>
      </c>
      <c r="P28" s="194">
        <v>65</v>
      </c>
    </row>
    <row r="29" spans="1:17" x14ac:dyDescent="0.55000000000000004">
      <c r="A29" s="203"/>
      <c r="C29" s="124" t="s">
        <v>299</v>
      </c>
      <c r="D29" s="72" t="s">
        <v>298</v>
      </c>
      <c r="E29" s="195">
        <v>15</v>
      </c>
      <c r="F29" s="196">
        <v>15</v>
      </c>
      <c r="G29" s="196">
        <v>15</v>
      </c>
      <c r="H29" s="196">
        <v>15</v>
      </c>
      <c r="I29" s="196">
        <v>15</v>
      </c>
      <c r="J29" s="196">
        <v>15</v>
      </c>
      <c r="K29" s="196">
        <v>15</v>
      </c>
      <c r="L29" s="196">
        <v>15</v>
      </c>
      <c r="M29" s="196">
        <v>15</v>
      </c>
      <c r="N29" s="196">
        <v>15</v>
      </c>
      <c r="O29" s="196">
        <v>15</v>
      </c>
      <c r="P29" s="197">
        <v>15</v>
      </c>
    </row>
    <row r="30" spans="1:17" ht="18.5" thickBot="1" x14ac:dyDescent="0.6">
      <c r="A30" s="203"/>
      <c r="C30" s="108" t="s">
        <v>300</v>
      </c>
      <c r="D30" s="125" t="s">
        <v>301</v>
      </c>
      <c r="E30" s="211"/>
      <c r="F30" s="212"/>
      <c r="G30" s="212"/>
      <c r="H30" s="212"/>
      <c r="I30" s="212"/>
      <c r="J30" s="212"/>
      <c r="K30" s="212"/>
      <c r="L30" s="212"/>
      <c r="M30" s="212"/>
      <c r="N30" s="212"/>
      <c r="O30" s="212"/>
      <c r="P30" s="213"/>
    </row>
    <row r="31" spans="1:17" ht="18.5" hidden="1" thickBot="1" x14ac:dyDescent="0.6">
      <c r="A31" s="203" t="s">
        <v>456</v>
      </c>
      <c r="C31" s="114" t="s">
        <v>302</v>
      </c>
      <c r="D31" s="75" t="s">
        <v>398</v>
      </c>
      <c r="E31" s="126">
        <f>(E28-E29)*E30*$E$63</f>
        <v>0</v>
      </c>
      <c r="F31" s="127">
        <f t="shared" ref="F31:P31" si="0">(F28-F29)*F30*$E$63</f>
        <v>0</v>
      </c>
      <c r="G31" s="127">
        <f t="shared" si="0"/>
        <v>0</v>
      </c>
      <c r="H31" s="127">
        <f t="shared" si="0"/>
        <v>0</v>
      </c>
      <c r="I31" s="127">
        <f t="shared" si="0"/>
        <v>0</v>
      </c>
      <c r="J31" s="127">
        <f t="shared" si="0"/>
        <v>0</v>
      </c>
      <c r="K31" s="127">
        <f t="shared" si="0"/>
        <v>0</v>
      </c>
      <c r="L31" s="127">
        <f t="shared" si="0"/>
        <v>0</v>
      </c>
      <c r="M31" s="127">
        <f t="shared" si="0"/>
        <v>0</v>
      </c>
      <c r="N31" s="127">
        <f t="shared" si="0"/>
        <v>0</v>
      </c>
      <c r="O31" s="127">
        <f t="shared" si="0"/>
        <v>0</v>
      </c>
      <c r="P31" s="128">
        <f t="shared" si="0"/>
        <v>0</v>
      </c>
      <c r="Q31" s="204">
        <f>SUM(E31:P31)</f>
        <v>0</v>
      </c>
    </row>
    <row r="32" spans="1:17" x14ac:dyDescent="0.55000000000000004">
      <c r="A32" s="203"/>
      <c r="C32" s="25" t="s">
        <v>303</v>
      </c>
    </row>
    <row r="33" spans="1:29" x14ac:dyDescent="0.55000000000000004">
      <c r="A33" s="203"/>
    </row>
    <row r="34" spans="1:29" ht="18.5" thickBot="1" x14ac:dyDescent="0.6">
      <c r="A34" s="203"/>
      <c r="C34" s="25" t="s">
        <v>420</v>
      </c>
      <c r="M34" s="25" t="s">
        <v>304</v>
      </c>
    </row>
    <row r="35" spans="1:29" x14ac:dyDescent="0.55000000000000004">
      <c r="A35" s="203"/>
      <c r="C35" s="120"/>
      <c r="D35" s="29"/>
      <c r="E35" s="538" t="s">
        <v>52</v>
      </c>
      <c r="F35" s="539"/>
      <c r="G35" s="539"/>
      <c r="H35" s="539"/>
      <c r="I35" s="539"/>
      <c r="J35" s="539"/>
      <c r="K35" s="539"/>
      <c r="L35" s="540"/>
      <c r="M35" s="541" t="s">
        <v>53</v>
      </c>
      <c r="N35" s="539"/>
      <c r="O35" s="539"/>
      <c r="P35" s="539"/>
      <c r="Q35" s="539"/>
      <c r="R35" s="539"/>
      <c r="S35" s="539"/>
      <c r="T35" s="540"/>
      <c r="U35" s="542" t="s">
        <v>54</v>
      </c>
      <c r="V35" s="539"/>
      <c r="W35" s="539"/>
      <c r="X35" s="539"/>
      <c r="Y35" s="539"/>
      <c r="Z35" s="539"/>
      <c r="AA35" s="539"/>
      <c r="AB35" s="543"/>
    </row>
    <row r="36" spans="1:29" ht="18.5" thickBot="1" x14ac:dyDescent="0.6">
      <c r="A36" s="203"/>
      <c r="C36" s="30" t="s">
        <v>28</v>
      </c>
      <c r="D36" s="121" t="s">
        <v>51</v>
      </c>
      <c r="E36" s="552" t="s">
        <v>6</v>
      </c>
      <c r="F36" s="544"/>
      <c r="G36" s="544"/>
      <c r="H36" s="544"/>
      <c r="I36" s="544" t="s">
        <v>7</v>
      </c>
      <c r="J36" s="544"/>
      <c r="K36" s="544"/>
      <c r="L36" s="553"/>
      <c r="M36" s="554" t="s">
        <v>6</v>
      </c>
      <c r="N36" s="544"/>
      <c r="O36" s="544"/>
      <c r="P36" s="544"/>
      <c r="Q36" s="544" t="s">
        <v>7</v>
      </c>
      <c r="R36" s="544"/>
      <c r="S36" s="544"/>
      <c r="T36" s="553"/>
      <c r="U36" s="555" t="s">
        <v>6</v>
      </c>
      <c r="V36" s="544"/>
      <c r="W36" s="544"/>
      <c r="X36" s="544"/>
      <c r="Y36" s="544" t="s">
        <v>7</v>
      </c>
      <c r="Z36" s="544"/>
      <c r="AA36" s="544"/>
      <c r="AB36" s="545"/>
    </row>
    <row r="37" spans="1:29" x14ac:dyDescent="0.55000000000000004">
      <c r="A37" s="203"/>
      <c r="C37" s="376" t="s">
        <v>85</v>
      </c>
      <c r="D37" s="556"/>
      <c r="E37" s="557"/>
      <c r="F37" s="558"/>
      <c r="G37" s="558"/>
      <c r="H37" s="558"/>
      <c r="I37" s="558"/>
      <c r="J37" s="558"/>
      <c r="K37" s="558"/>
      <c r="L37" s="559"/>
      <c r="M37" s="560"/>
      <c r="N37" s="558"/>
      <c r="O37" s="558"/>
      <c r="P37" s="558"/>
      <c r="Q37" s="558"/>
      <c r="R37" s="558"/>
      <c r="S37" s="558"/>
      <c r="T37" s="559"/>
      <c r="U37" s="561"/>
      <c r="V37" s="558"/>
      <c r="W37" s="558"/>
      <c r="X37" s="558"/>
      <c r="Y37" s="558"/>
      <c r="Z37" s="558"/>
      <c r="AA37" s="558"/>
      <c r="AB37" s="562"/>
    </row>
    <row r="38" spans="1:29" x14ac:dyDescent="0.55000000000000004">
      <c r="A38" s="203"/>
      <c r="C38" s="372" t="s">
        <v>441</v>
      </c>
      <c r="D38" s="532"/>
      <c r="E38" s="546"/>
      <c r="F38" s="547"/>
      <c r="G38" s="547"/>
      <c r="H38" s="547"/>
      <c r="I38" s="547"/>
      <c r="J38" s="547"/>
      <c r="K38" s="547"/>
      <c r="L38" s="548"/>
      <c r="M38" s="549"/>
      <c r="N38" s="547"/>
      <c r="O38" s="547"/>
      <c r="P38" s="547"/>
      <c r="Q38" s="547"/>
      <c r="R38" s="547"/>
      <c r="S38" s="547"/>
      <c r="T38" s="548"/>
      <c r="U38" s="550"/>
      <c r="V38" s="547"/>
      <c r="W38" s="547"/>
      <c r="X38" s="547"/>
      <c r="Y38" s="547"/>
      <c r="Z38" s="547"/>
      <c r="AA38" s="547"/>
      <c r="AB38" s="551"/>
    </row>
    <row r="39" spans="1:29" x14ac:dyDescent="0.55000000000000004">
      <c r="A39" s="203"/>
      <c r="C39" s="372" t="s">
        <v>442</v>
      </c>
      <c r="D39" s="532"/>
      <c r="E39" s="533"/>
      <c r="F39" s="524"/>
      <c r="G39" s="524"/>
      <c r="H39" s="524"/>
      <c r="I39" s="524"/>
      <c r="J39" s="524"/>
      <c r="K39" s="524"/>
      <c r="L39" s="534"/>
      <c r="M39" s="535"/>
      <c r="N39" s="524"/>
      <c r="O39" s="524"/>
      <c r="P39" s="524"/>
      <c r="Q39" s="524"/>
      <c r="R39" s="524"/>
      <c r="S39" s="524"/>
      <c r="T39" s="534"/>
      <c r="U39" s="536"/>
      <c r="V39" s="524"/>
      <c r="W39" s="524"/>
      <c r="X39" s="524"/>
      <c r="Y39" s="524"/>
      <c r="Z39" s="524"/>
      <c r="AA39" s="524"/>
      <c r="AB39" s="525"/>
    </row>
    <row r="40" spans="1:29" ht="18.5" thickBot="1" x14ac:dyDescent="0.6">
      <c r="A40" s="203"/>
      <c r="C40" s="96" t="s">
        <v>443</v>
      </c>
      <c r="D40" s="125" t="s">
        <v>91</v>
      </c>
      <c r="E40" s="526"/>
      <c r="F40" s="527"/>
      <c r="G40" s="527"/>
      <c r="H40" s="527"/>
      <c r="I40" s="527"/>
      <c r="J40" s="527"/>
      <c r="K40" s="527"/>
      <c r="L40" s="528"/>
      <c r="M40" s="529"/>
      <c r="N40" s="527"/>
      <c r="O40" s="527"/>
      <c r="P40" s="527"/>
      <c r="Q40" s="527"/>
      <c r="R40" s="527"/>
      <c r="S40" s="527"/>
      <c r="T40" s="528"/>
      <c r="U40" s="530"/>
      <c r="V40" s="527"/>
      <c r="W40" s="527"/>
      <c r="X40" s="527"/>
      <c r="Y40" s="527"/>
      <c r="Z40" s="527"/>
      <c r="AA40" s="527"/>
      <c r="AB40" s="531"/>
      <c r="AC40" s="129" t="str">
        <f>IF(E40&lt;&gt;"",IF(SUM(E40,M40,U40)&lt;&gt;1,"⇒更新前の合計値が100%となるように記入してください", IF(SUM(I40,Q40,Y40)&lt;&gt;1,"⇒更新後の合計値が100%となるように記入してください","")),"")</f>
        <v/>
      </c>
    </row>
    <row r="41" spans="1:29" x14ac:dyDescent="0.55000000000000004">
      <c r="A41" s="203"/>
      <c r="C41" s="25" t="s">
        <v>384</v>
      </c>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29"/>
    </row>
    <row r="42" spans="1:29" x14ac:dyDescent="0.55000000000000004">
      <c r="A42" s="203"/>
      <c r="C42" s="25" t="s">
        <v>309</v>
      </c>
      <c r="F42" s="76"/>
      <c r="G42" s="76"/>
      <c r="H42" s="76"/>
      <c r="I42" s="76"/>
      <c r="J42" s="76"/>
      <c r="K42" s="76"/>
      <c r="L42" s="76"/>
      <c r="M42" s="76"/>
      <c r="N42" s="76"/>
      <c r="O42" s="76"/>
      <c r="P42" s="76"/>
      <c r="Q42" s="76"/>
      <c r="R42" s="76"/>
      <c r="S42" s="76"/>
      <c r="T42" s="76"/>
      <c r="U42" s="76"/>
    </row>
    <row r="43" spans="1:29" x14ac:dyDescent="0.55000000000000004">
      <c r="A43" s="203"/>
      <c r="F43" s="76"/>
      <c r="G43" s="76"/>
      <c r="H43" s="76"/>
      <c r="I43" s="76"/>
      <c r="J43" s="76"/>
      <c r="K43" s="76"/>
      <c r="L43" s="76"/>
      <c r="M43" s="76"/>
      <c r="N43" s="76"/>
      <c r="O43" s="76"/>
      <c r="P43" s="76"/>
      <c r="Q43" s="76"/>
      <c r="R43" s="76"/>
      <c r="S43" s="76"/>
      <c r="T43" s="76"/>
      <c r="U43" s="76"/>
    </row>
    <row r="44" spans="1:29" ht="18.5" hidden="1" thickBot="1" x14ac:dyDescent="0.6">
      <c r="A44" s="203" t="s">
        <v>456</v>
      </c>
      <c r="C44" s="25" t="s">
        <v>310</v>
      </c>
      <c r="I44" s="25" t="s">
        <v>311</v>
      </c>
      <c r="J44" s="84"/>
      <c r="K44" s="84"/>
      <c r="L44" s="84"/>
      <c r="M44" s="84"/>
      <c r="N44" s="25" t="s">
        <v>311</v>
      </c>
      <c r="O44" s="84"/>
      <c r="P44" s="84"/>
      <c r="Q44" s="84"/>
      <c r="R44" s="84"/>
    </row>
    <row r="45" spans="1:29" ht="18.5" hidden="1" thickBot="1" x14ac:dyDescent="0.6">
      <c r="A45" s="203" t="s">
        <v>456</v>
      </c>
      <c r="C45" s="77" t="s">
        <v>312</v>
      </c>
      <c r="D45" s="78" t="s">
        <v>313</v>
      </c>
      <c r="E45" s="507" t="s">
        <v>453</v>
      </c>
      <c r="F45" s="508"/>
      <c r="G45" s="509" t="s">
        <v>393</v>
      </c>
      <c r="H45" s="510"/>
      <c r="I45" s="507" t="s">
        <v>314</v>
      </c>
      <c r="J45" s="511"/>
      <c r="K45" s="512" t="s">
        <v>315</v>
      </c>
      <c r="L45" s="512"/>
      <c r="M45" s="513"/>
      <c r="N45" s="514" t="s">
        <v>316</v>
      </c>
      <c r="O45" s="512"/>
      <c r="P45" s="201" t="s">
        <v>315</v>
      </c>
      <c r="Q45" s="131"/>
      <c r="R45" s="78"/>
    </row>
    <row r="46" spans="1:29" hidden="1" x14ac:dyDescent="0.55000000000000004">
      <c r="A46" s="203" t="s">
        <v>456</v>
      </c>
      <c r="C46" s="132" t="s">
        <v>305</v>
      </c>
      <c r="D46" s="133" t="s">
        <v>317</v>
      </c>
      <c r="E46" s="515">
        <v>45</v>
      </c>
      <c r="F46" s="516"/>
      <c r="G46" s="517">
        <f>2.23/1000</f>
        <v>2.2299999999999998E-3</v>
      </c>
      <c r="H46" s="518"/>
      <c r="I46" s="519" t="str">
        <f t="shared" ref="I46:I58" si="1">IF(OR($E$38=C46,$M$38=C46,$U$38=C46),"○","")</f>
        <v/>
      </c>
      <c r="J46" s="520"/>
      <c r="K46" s="505">
        <f>SUM(IF($E$38=C46,$Q$31*$E$40/E46/$E$39/$E$64,0),IF($M$38=C46,$Q$31*$M$40/E46/$M$39/$E$64,0),IF($U$38=C46,$Q$31*$U$40/E46/$U$39/$E$64,0))</f>
        <v>0</v>
      </c>
      <c r="L46" s="505"/>
      <c r="M46" s="521"/>
      <c r="N46" s="522" t="str">
        <f t="shared" ref="N46:N58" si="2">IF(OR($I$38=C46,$Q$38=C46,$Y$38=C46),"○","")</f>
        <v/>
      </c>
      <c r="O46" s="523"/>
      <c r="P46" s="505">
        <f t="shared" ref="P46:P58" si="3">SUM(IF($I$38=C46,$Q$31*$I$40/E46/$I$39/$E$64,0),IF($Q$38=C46,$Q$31*$Q$40/E46/$Q$39/$E$64,0),IF($Y$38=C46,$Q$31*$Y$40/E46/$Y$39/$E$64,0))</f>
        <v>0</v>
      </c>
      <c r="Q46" s="505"/>
      <c r="R46" s="506"/>
    </row>
    <row r="47" spans="1:29" hidden="1" x14ac:dyDescent="0.55000000000000004">
      <c r="A47" s="203" t="s">
        <v>456</v>
      </c>
      <c r="C47" s="134" t="s">
        <v>306</v>
      </c>
      <c r="D47" s="135" t="s">
        <v>326</v>
      </c>
      <c r="E47" s="472">
        <v>50.1</v>
      </c>
      <c r="F47" s="473"/>
      <c r="G47" s="474">
        <f>2.99/1000</f>
        <v>2.99E-3</v>
      </c>
      <c r="H47" s="475"/>
      <c r="I47" s="476" t="str">
        <f t="shared" si="1"/>
        <v/>
      </c>
      <c r="J47" s="477"/>
      <c r="K47" s="478">
        <f t="shared" ref="K47:K58" si="4">SUM(IF($E$38=C47,$Q$31*$E$40/E47/$E$39/$E$64,0),IF($M$38=C47,$Q$31*$M$40/E47/$M$39/$E$64,0),IF($U$38=C47,$Q$31*$U$40/E47/$U$39/$E$64,0))</f>
        <v>0</v>
      </c>
      <c r="L47" s="478"/>
      <c r="M47" s="479"/>
      <c r="N47" s="480" t="str">
        <f t="shared" si="2"/>
        <v/>
      </c>
      <c r="O47" s="481"/>
      <c r="P47" s="478">
        <f t="shared" si="3"/>
        <v>0</v>
      </c>
      <c r="Q47" s="478"/>
      <c r="R47" s="482"/>
    </row>
    <row r="48" spans="1:29" hidden="1" x14ac:dyDescent="0.55000000000000004">
      <c r="A48" s="203" t="s">
        <v>456</v>
      </c>
      <c r="C48" s="134" t="s">
        <v>307</v>
      </c>
      <c r="D48" s="135" t="s">
        <v>326</v>
      </c>
      <c r="E48" s="472">
        <v>54.7</v>
      </c>
      <c r="F48" s="473"/>
      <c r="G48" s="501">
        <f>2.79/1000</f>
        <v>2.7899999999999999E-3</v>
      </c>
      <c r="H48" s="502"/>
      <c r="I48" s="503" t="str">
        <f t="shared" si="1"/>
        <v/>
      </c>
      <c r="J48" s="504"/>
      <c r="K48" s="478">
        <f t="shared" si="4"/>
        <v>0</v>
      </c>
      <c r="L48" s="478"/>
      <c r="M48" s="479"/>
      <c r="N48" s="480" t="str">
        <f t="shared" si="2"/>
        <v/>
      </c>
      <c r="O48" s="481"/>
      <c r="P48" s="478">
        <f t="shared" si="3"/>
        <v>0</v>
      </c>
      <c r="Q48" s="478"/>
      <c r="R48" s="482"/>
    </row>
    <row r="49" spans="1:21" hidden="1" x14ac:dyDescent="0.55000000000000004">
      <c r="A49" s="203" t="s">
        <v>456</v>
      </c>
      <c r="C49" s="134" t="s">
        <v>318</v>
      </c>
      <c r="D49" s="135" t="s">
        <v>317</v>
      </c>
      <c r="E49" s="472">
        <v>38.4</v>
      </c>
      <c r="F49" s="473"/>
      <c r="G49" s="501">
        <f>1.96/1000</f>
        <v>1.9599999999999999E-3</v>
      </c>
      <c r="H49" s="502"/>
      <c r="I49" s="503" t="str">
        <f t="shared" si="1"/>
        <v/>
      </c>
      <c r="J49" s="504"/>
      <c r="K49" s="478">
        <f t="shared" si="4"/>
        <v>0</v>
      </c>
      <c r="L49" s="478"/>
      <c r="M49" s="479"/>
      <c r="N49" s="480" t="str">
        <f t="shared" si="2"/>
        <v/>
      </c>
      <c r="O49" s="481"/>
      <c r="P49" s="478">
        <f t="shared" si="3"/>
        <v>0</v>
      </c>
      <c r="Q49" s="478"/>
      <c r="R49" s="482"/>
    </row>
    <row r="50" spans="1:21" hidden="1" x14ac:dyDescent="0.55000000000000004">
      <c r="A50" s="203" t="s">
        <v>456</v>
      </c>
      <c r="C50" s="134" t="s">
        <v>319</v>
      </c>
      <c r="D50" s="135" t="s">
        <v>320</v>
      </c>
      <c r="E50" s="472">
        <v>36.5</v>
      </c>
      <c r="F50" s="473"/>
      <c r="G50" s="501">
        <f>2.5/1000</f>
        <v>2.5000000000000001E-3</v>
      </c>
      <c r="H50" s="502"/>
      <c r="I50" s="503" t="str">
        <f t="shared" si="1"/>
        <v/>
      </c>
      <c r="J50" s="504"/>
      <c r="K50" s="498">
        <f t="shared" si="4"/>
        <v>0</v>
      </c>
      <c r="L50" s="498"/>
      <c r="M50" s="499"/>
      <c r="N50" s="480" t="str">
        <f t="shared" si="2"/>
        <v/>
      </c>
      <c r="O50" s="481"/>
      <c r="P50" s="498">
        <f t="shared" si="3"/>
        <v>0</v>
      </c>
      <c r="Q50" s="498"/>
      <c r="R50" s="500"/>
    </row>
    <row r="51" spans="1:21" hidden="1" x14ac:dyDescent="0.55000000000000004">
      <c r="A51" s="203" t="s">
        <v>456</v>
      </c>
      <c r="C51" s="134" t="s">
        <v>308</v>
      </c>
      <c r="D51" s="135" t="s">
        <v>320</v>
      </c>
      <c r="E51" s="472">
        <v>38</v>
      </c>
      <c r="F51" s="473"/>
      <c r="G51" s="501">
        <f>2.62/1000</f>
        <v>2.6199999999999999E-3</v>
      </c>
      <c r="H51" s="502"/>
      <c r="I51" s="503" t="str">
        <f t="shared" si="1"/>
        <v/>
      </c>
      <c r="J51" s="504"/>
      <c r="K51" s="498">
        <f t="shared" si="4"/>
        <v>0</v>
      </c>
      <c r="L51" s="498"/>
      <c r="M51" s="499"/>
      <c r="N51" s="480" t="str">
        <f t="shared" si="2"/>
        <v/>
      </c>
      <c r="O51" s="481"/>
      <c r="P51" s="498">
        <f t="shared" si="3"/>
        <v>0</v>
      </c>
      <c r="Q51" s="498"/>
      <c r="R51" s="500"/>
    </row>
    <row r="52" spans="1:21" hidden="1" x14ac:dyDescent="0.55000000000000004">
      <c r="A52" s="203" t="s">
        <v>456</v>
      </c>
      <c r="C52" s="134" t="s">
        <v>321</v>
      </c>
      <c r="D52" s="135" t="s">
        <v>320</v>
      </c>
      <c r="E52" s="472">
        <v>38.9</v>
      </c>
      <c r="F52" s="473"/>
      <c r="G52" s="474">
        <f>2.75/1000</f>
        <v>2.7499999999999998E-3</v>
      </c>
      <c r="H52" s="475"/>
      <c r="I52" s="476" t="str">
        <f t="shared" si="1"/>
        <v/>
      </c>
      <c r="J52" s="477"/>
      <c r="K52" s="498">
        <f t="shared" si="4"/>
        <v>0</v>
      </c>
      <c r="L52" s="498"/>
      <c r="M52" s="499"/>
      <c r="N52" s="480" t="str">
        <f t="shared" si="2"/>
        <v/>
      </c>
      <c r="O52" s="481"/>
      <c r="P52" s="498">
        <f t="shared" si="3"/>
        <v>0</v>
      </c>
      <c r="Q52" s="498"/>
      <c r="R52" s="500"/>
    </row>
    <row r="53" spans="1:21" hidden="1" x14ac:dyDescent="0.55000000000000004">
      <c r="A53" s="203" t="s">
        <v>456</v>
      </c>
      <c r="C53" s="134" t="s">
        <v>322</v>
      </c>
      <c r="D53" s="135" t="s">
        <v>320</v>
      </c>
      <c r="E53" s="472">
        <v>41.8</v>
      </c>
      <c r="F53" s="473"/>
      <c r="G53" s="474">
        <f>3.1/1000</f>
        <v>3.0999999999999999E-3</v>
      </c>
      <c r="H53" s="475"/>
      <c r="I53" s="476" t="str">
        <f t="shared" si="1"/>
        <v/>
      </c>
      <c r="J53" s="477"/>
      <c r="K53" s="498">
        <f t="shared" si="4"/>
        <v>0</v>
      </c>
      <c r="L53" s="498"/>
      <c r="M53" s="499"/>
      <c r="N53" s="480" t="str">
        <f t="shared" si="2"/>
        <v/>
      </c>
      <c r="O53" s="481"/>
      <c r="P53" s="498">
        <f t="shared" si="3"/>
        <v>0</v>
      </c>
      <c r="Q53" s="498"/>
      <c r="R53" s="500"/>
    </row>
    <row r="54" spans="1:21" hidden="1" x14ac:dyDescent="0.55000000000000004">
      <c r="A54" s="203" t="s">
        <v>456</v>
      </c>
      <c r="C54" s="134" t="s">
        <v>323</v>
      </c>
      <c r="D54" s="135" t="s">
        <v>320</v>
      </c>
      <c r="E54" s="472">
        <v>41.8</v>
      </c>
      <c r="F54" s="473"/>
      <c r="G54" s="474">
        <f>3.1/1000</f>
        <v>3.0999999999999999E-3</v>
      </c>
      <c r="H54" s="475"/>
      <c r="I54" s="476" t="str">
        <f t="shared" si="1"/>
        <v/>
      </c>
      <c r="J54" s="477"/>
      <c r="K54" s="498">
        <f t="shared" si="4"/>
        <v>0</v>
      </c>
      <c r="L54" s="498"/>
      <c r="M54" s="499"/>
      <c r="N54" s="480" t="str">
        <f t="shared" si="2"/>
        <v/>
      </c>
      <c r="O54" s="481"/>
      <c r="P54" s="498">
        <f t="shared" si="3"/>
        <v>0</v>
      </c>
      <c r="Q54" s="498"/>
      <c r="R54" s="500"/>
    </row>
    <row r="55" spans="1:21" hidden="1" x14ac:dyDescent="0.55000000000000004">
      <c r="A55" s="203" t="s">
        <v>456</v>
      </c>
      <c r="C55" s="134" t="s">
        <v>324</v>
      </c>
      <c r="D55" s="135" t="s">
        <v>63</v>
      </c>
      <c r="E55" s="472">
        <v>3.6</v>
      </c>
      <c r="F55" s="473"/>
      <c r="G55" s="474">
        <v>4.2200000000000001E-4</v>
      </c>
      <c r="H55" s="475"/>
      <c r="I55" s="476" t="str">
        <f t="shared" si="1"/>
        <v/>
      </c>
      <c r="J55" s="477"/>
      <c r="K55" s="495">
        <f t="shared" si="4"/>
        <v>0</v>
      </c>
      <c r="L55" s="495"/>
      <c r="M55" s="496"/>
      <c r="N55" s="480" t="str">
        <f t="shared" si="2"/>
        <v/>
      </c>
      <c r="O55" s="481"/>
      <c r="P55" s="495">
        <f t="shared" si="3"/>
        <v>0</v>
      </c>
      <c r="Q55" s="495"/>
      <c r="R55" s="497"/>
    </row>
    <row r="56" spans="1:21" hidden="1" x14ac:dyDescent="0.55000000000000004">
      <c r="A56" s="203" t="s">
        <v>456</v>
      </c>
      <c r="C56" s="134" t="s">
        <v>325</v>
      </c>
      <c r="D56" s="135" t="s">
        <v>326</v>
      </c>
      <c r="E56" s="472">
        <v>26.1</v>
      </c>
      <c r="F56" s="473"/>
      <c r="G56" s="474">
        <f>2.64/1000</f>
        <v>2.64E-3</v>
      </c>
      <c r="H56" s="475"/>
      <c r="I56" s="476" t="str">
        <f t="shared" si="1"/>
        <v/>
      </c>
      <c r="J56" s="477"/>
      <c r="K56" s="478">
        <f t="shared" si="4"/>
        <v>0</v>
      </c>
      <c r="L56" s="478"/>
      <c r="M56" s="479"/>
      <c r="N56" s="480" t="str">
        <f t="shared" si="2"/>
        <v/>
      </c>
      <c r="O56" s="481"/>
      <c r="P56" s="478">
        <f t="shared" si="3"/>
        <v>0</v>
      </c>
      <c r="Q56" s="478"/>
      <c r="R56" s="482"/>
    </row>
    <row r="57" spans="1:21" hidden="1" x14ac:dyDescent="0.55000000000000004">
      <c r="A57" s="203" t="s">
        <v>456</v>
      </c>
      <c r="C57" s="134" t="s">
        <v>327</v>
      </c>
      <c r="D57" s="135" t="s">
        <v>326</v>
      </c>
      <c r="E57" s="472">
        <v>24.2</v>
      </c>
      <c r="F57" s="473"/>
      <c r="G57" s="474">
        <f>2.15/1000</f>
        <v>2.15E-3</v>
      </c>
      <c r="H57" s="475"/>
      <c r="I57" s="476" t="str">
        <f t="shared" si="1"/>
        <v/>
      </c>
      <c r="J57" s="477"/>
      <c r="K57" s="478">
        <f t="shared" si="4"/>
        <v>0</v>
      </c>
      <c r="L57" s="478"/>
      <c r="M57" s="479"/>
      <c r="N57" s="480" t="str">
        <f t="shared" si="2"/>
        <v/>
      </c>
      <c r="O57" s="481"/>
      <c r="P57" s="478">
        <f t="shared" si="3"/>
        <v>0</v>
      </c>
      <c r="Q57" s="478"/>
      <c r="R57" s="482"/>
    </row>
    <row r="58" spans="1:21" ht="18.5" hidden="1" thickBot="1" x14ac:dyDescent="0.6">
      <c r="A58" s="203" t="s">
        <v>456</v>
      </c>
      <c r="C58" s="137" t="s">
        <v>328</v>
      </c>
      <c r="D58" s="138" t="s">
        <v>326</v>
      </c>
      <c r="E58" s="461">
        <v>29</v>
      </c>
      <c r="F58" s="462"/>
      <c r="G58" s="463">
        <f>3.18/1000</f>
        <v>3.1800000000000001E-3</v>
      </c>
      <c r="H58" s="464"/>
      <c r="I58" s="465" t="str">
        <f t="shared" si="1"/>
        <v/>
      </c>
      <c r="J58" s="466"/>
      <c r="K58" s="467">
        <f t="shared" si="4"/>
        <v>0</v>
      </c>
      <c r="L58" s="467"/>
      <c r="M58" s="468"/>
      <c r="N58" s="469" t="str">
        <f t="shared" si="2"/>
        <v/>
      </c>
      <c r="O58" s="470"/>
      <c r="P58" s="467">
        <f t="shared" si="3"/>
        <v>0</v>
      </c>
      <c r="Q58" s="467"/>
      <c r="R58" s="471"/>
    </row>
    <row r="59" spans="1:21" hidden="1" x14ac:dyDescent="0.55000000000000004">
      <c r="A59" s="203" t="s">
        <v>456</v>
      </c>
      <c r="C59" s="25" t="s">
        <v>329</v>
      </c>
    </row>
    <row r="60" spans="1:21" hidden="1" x14ac:dyDescent="0.55000000000000004">
      <c r="A60" s="203" t="s">
        <v>456</v>
      </c>
      <c r="C60" s="25" t="s">
        <v>330</v>
      </c>
    </row>
    <row r="61" spans="1:21" hidden="1" x14ac:dyDescent="0.55000000000000004">
      <c r="A61" s="203" t="s">
        <v>456</v>
      </c>
      <c r="F61" s="76"/>
      <c r="G61" s="76"/>
      <c r="H61" s="76"/>
      <c r="I61" s="76"/>
      <c r="J61" s="76"/>
      <c r="K61" s="76"/>
      <c r="L61" s="76"/>
      <c r="M61" s="76"/>
      <c r="N61" s="76"/>
      <c r="O61" s="76"/>
      <c r="P61" s="76"/>
      <c r="Q61" s="76"/>
      <c r="R61" s="76"/>
      <c r="S61" s="76"/>
      <c r="T61" s="76"/>
      <c r="U61" s="76"/>
    </row>
    <row r="62" spans="1:21" ht="18.5" hidden="1" thickBot="1" x14ac:dyDescent="0.6">
      <c r="A62" s="203" t="s">
        <v>456</v>
      </c>
      <c r="C62" s="25" t="s">
        <v>444</v>
      </c>
    </row>
    <row r="63" spans="1:21" hidden="1" x14ac:dyDescent="0.55000000000000004">
      <c r="A63" s="203" t="s">
        <v>456</v>
      </c>
      <c r="C63" s="487" t="s">
        <v>331</v>
      </c>
      <c r="D63" s="488"/>
      <c r="E63" s="489">
        <v>4.1900000000000001E-3</v>
      </c>
      <c r="F63" s="490"/>
    </row>
    <row r="64" spans="1:21" ht="18.5" hidden="1" thickBot="1" x14ac:dyDescent="0.6">
      <c r="A64" s="203" t="s">
        <v>456</v>
      </c>
      <c r="C64" s="491" t="s">
        <v>332</v>
      </c>
      <c r="D64" s="492"/>
      <c r="E64" s="493">
        <v>0.9</v>
      </c>
      <c r="F64" s="494"/>
    </row>
    <row r="65" spans="1:10" hidden="1" x14ac:dyDescent="0.55000000000000004">
      <c r="A65" s="203" t="s">
        <v>456</v>
      </c>
    </row>
    <row r="66" spans="1:10" ht="18.5" thickBot="1" x14ac:dyDescent="0.6">
      <c r="A66" s="203"/>
      <c r="C66" s="25" t="s">
        <v>457</v>
      </c>
    </row>
    <row r="67" spans="1:10" ht="18.5" thickBot="1" x14ac:dyDescent="0.6">
      <c r="A67" s="203"/>
      <c r="C67" s="139" t="s">
        <v>28</v>
      </c>
      <c r="D67" s="140" t="s">
        <v>51</v>
      </c>
      <c r="E67" s="286" t="s">
        <v>6</v>
      </c>
      <c r="F67" s="287"/>
      <c r="G67" s="287" t="s">
        <v>68</v>
      </c>
      <c r="H67" s="287"/>
      <c r="I67" s="287" t="s">
        <v>452</v>
      </c>
      <c r="J67" s="297"/>
    </row>
    <row r="68" spans="1:10" ht="18.5" thickBot="1" x14ac:dyDescent="0.6">
      <c r="A68" s="203"/>
      <c r="C68" s="141" t="s">
        <v>70</v>
      </c>
      <c r="D68" s="142" t="s">
        <v>71</v>
      </c>
      <c r="E68" s="483">
        <f>SUM(K46*G46,K47*G47,K48*G48,K49*G49,K50*G50,K51*G51,K52*G52,K53*G53,K54*G54,K55*G55,K56*G56,K57*G57,K58*G58)</f>
        <v>0</v>
      </c>
      <c r="F68" s="484"/>
      <c r="G68" s="485">
        <f>SUM(P46*G46,P47*G47,P48*G48,P49*G49,P50*G50,P51*G51,P52*G52,P53*G53,P54*G54,P55*G55,P56*G56,P57*G57,P58*G58)</f>
        <v>0</v>
      </c>
      <c r="H68" s="484"/>
      <c r="I68" s="485">
        <f>E68-G68</f>
        <v>0</v>
      </c>
      <c r="J68" s="486"/>
    </row>
  </sheetData>
  <sheetProtection algorithmName="SHA-1" hashValue="D96vvy/RYWy4sN0OXAvYTcuPd8M=" saltValue="QUh8z3d5CLh4gkoroIxpaw==" spinCount="100000" sheet="1" objects="1" scenarios="1"/>
  <mergeCells count="130">
    <mergeCell ref="E26:P26"/>
    <mergeCell ref="E35:L35"/>
    <mergeCell ref="M35:T35"/>
    <mergeCell ref="U35:AB35"/>
    <mergeCell ref="Y36:AB36"/>
    <mergeCell ref="C38:D38"/>
    <mergeCell ref="E38:H38"/>
    <mergeCell ref="I38:L38"/>
    <mergeCell ref="M38:P38"/>
    <mergeCell ref="Q38:T38"/>
    <mergeCell ref="U38:X38"/>
    <mergeCell ref="Y38:AB38"/>
    <mergeCell ref="E36:H36"/>
    <mergeCell ref="I36:L36"/>
    <mergeCell ref="M36:P36"/>
    <mergeCell ref="Q36:T36"/>
    <mergeCell ref="U36:X36"/>
    <mergeCell ref="C37:D37"/>
    <mergeCell ref="E37:H37"/>
    <mergeCell ref="I37:L37"/>
    <mergeCell ref="M37:P37"/>
    <mergeCell ref="Q37:T37"/>
    <mergeCell ref="U37:X37"/>
    <mergeCell ref="Y37:AB37"/>
    <mergeCell ref="Y39:AB39"/>
    <mergeCell ref="E40:H40"/>
    <mergeCell ref="I40:L40"/>
    <mergeCell ref="M40:P40"/>
    <mergeCell ref="Q40:T40"/>
    <mergeCell ref="U40:X40"/>
    <mergeCell ref="Y40:AB40"/>
    <mergeCell ref="C39:D39"/>
    <mergeCell ref="E39:H39"/>
    <mergeCell ref="I39:L39"/>
    <mergeCell ref="M39:P39"/>
    <mergeCell ref="Q39:T39"/>
    <mergeCell ref="U39:X39"/>
    <mergeCell ref="E45:F45"/>
    <mergeCell ref="G45:H45"/>
    <mergeCell ref="I45:J45"/>
    <mergeCell ref="K45:M45"/>
    <mergeCell ref="N45:O45"/>
    <mergeCell ref="E46:F46"/>
    <mergeCell ref="G46:H46"/>
    <mergeCell ref="I46:J46"/>
    <mergeCell ref="K46:M46"/>
    <mergeCell ref="N46:O46"/>
    <mergeCell ref="E48:F48"/>
    <mergeCell ref="G48:H48"/>
    <mergeCell ref="I48:J48"/>
    <mergeCell ref="K48:M48"/>
    <mergeCell ref="N48:O48"/>
    <mergeCell ref="P48:R48"/>
    <mergeCell ref="P46:R46"/>
    <mergeCell ref="E47:F47"/>
    <mergeCell ref="G47:H47"/>
    <mergeCell ref="I47:J47"/>
    <mergeCell ref="K47:M47"/>
    <mergeCell ref="N47:O47"/>
    <mergeCell ref="P47:R47"/>
    <mergeCell ref="E50:F50"/>
    <mergeCell ref="G50:H50"/>
    <mergeCell ref="I50:J50"/>
    <mergeCell ref="K50:M50"/>
    <mergeCell ref="N50:O50"/>
    <mergeCell ref="P50:R50"/>
    <mergeCell ref="E49:F49"/>
    <mergeCell ref="G49:H49"/>
    <mergeCell ref="I49:J49"/>
    <mergeCell ref="K49:M49"/>
    <mergeCell ref="N49:O49"/>
    <mergeCell ref="P49:R49"/>
    <mergeCell ref="E52:F52"/>
    <mergeCell ref="G52:H52"/>
    <mergeCell ref="I52:J52"/>
    <mergeCell ref="K52:M52"/>
    <mergeCell ref="N52:O52"/>
    <mergeCell ref="P52:R52"/>
    <mergeCell ref="E51:F51"/>
    <mergeCell ref="G51:H51"/>
    <mergeCell ref="I51:J51"/>
    <mergeCell ref="K51:M51"/>
    <mergeCell ref="N51:O51"/>
    <mergeCell ref="P51:R51"/>
    <mergeCell ref="E54:F54"/>
    <mergeCell ref="G54:H54"/>
    <mergeCell ref="I54:J54"/>
    <mergeCell ref="K54:M54"/>
    <mergeCell ref="N54:O54"/>
    <mergeCell ref="P54:R54"/>
    <mergeCell ref="E53:F53"/>
    <mergeCell ref="G53:H53"/>
    <mergeCell ref="I53:J53"/>
    <mergeCell ref="K53:M53"/>
    <mergeCell ref="N53:O53"/>
    <mergeCell ref="P53:R53"/>
    <mergeCell ref="E56:F56"/>
    <mergeCell ref="G56:H56"/>
    <mergeCell ref="I56:J56"/>
    <mergeCell ref="K56:M56"/>
    <mergeCell ref="N56:O56"/>
    <mergeCell ref="P56:R56"/>
    <mergeCell ref="E55:F55"/>
    <mergeCell ref="G55:H55"/>
    <mergeCell ref="I55:J55"/>
    <mergeCell ref="K55:M55"/>
    <mergeCell ref="N55:O55"/>
    <mergeCell ref="P55:R55"/>
    <mergeCell ref="G67:H67"/>
    <mergeCell ref="I67:J67"/>
    <mergeCell ref="E68:F68"/>
    <mergeCell ref="G68:H68"/>
    <mergeCell ref="I68:J68"/>
    <mergeCell ref="C63:D63"/>
    <mergeCell ref="E63:F63"/>
    <mergeCell ref="C64:D64"/>
    <mergeCell ref="E64:F64"/>
    <mergeCell ref="E67:F67"/>
    <mergeCell ref="E58:F58"/>
    <mergeCell ref="G58:H58"/>
    <mergeCell ref="I58:J58"/>
    <mergeCell ref="K58:M58"/>
    <mergeCell ref="N58:O58"/>
    <mergeCell ref="P58:R58"/>
    <mergeCell ref="E57:F57"/>
    <mergeCell ref="G57:H57"/>
    <mergeCell ref="I57:J57"/>
    <mergeCell ref="K57:M57"/>
    <mergeCell ref="N57:O57"/>
    <mergeCell ref="P57:R57"/>
  </mergeCells>
  <phoneticPr fontId="1"/>
  <dataValidations count="1">
    <dataValidation type="list" allowBlank="1" showInputMessage="1" showErrorMessage="1" sqref="E38:AB38" xr:uid="{3A3CDFC8-429D-4E8B-ABCF-24DABA3BD673}">
      <formula1>$C$46:$C$58</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47476-0081-46A5-BD8B-0B3CB8637BE8}">
  <dimension ref="A1:V63"/>
  <sheetViews>
    <sheetView topLeftCell="B2" zoomScaleNormal="100" workbookViewId="0">
      <selection activeCell="B2" sqref="B2"/>
    </sheetView>
  </sheetViews>
  <sheetFormatPr defaultColWidth="8.58203125" defaultRowHeight="18" x14ac:dyDescent="0.55000000000000004"/>
  <cols>
    <col min="1" max="1" width="3" style="25" hidden="1" customWidth="1"/>
    <col min="2" max="2" width="3" style="25" customWidth="1"/>
    <col min="3" max="3" width="15" style="25" bestFit="1" customWidth="1"/>
    <col min="4" max="4" width="8.58203125" style="25"/>
    <col min="5" max="16" width="5.08203125" style="25" customWidth="1"/>
    <col min="17" max="17" width="6.83203125" style="25" customWidth="1"/>
    <col min="18" max="20" width="5.08203125" style="25" customWidth="1"/>
    <col min="21" max="21" width="2.08203125" style="25" customWidth="1"/>
    <col min="22" max="22" width="10.33203125" style="25" bestFit="1" customWidth="1"/>
    <col min="23" max="23" width="4.08203125" style="25" customWidth="1"/>
    <col min="24" max="24" width="5.58203125" style="25" customWidth="1"/>
    <col min="25" max="25" width="6.58203125" style="25" bestFit="1" customWidth="1"/>
    <col min="26" max="16384" width="8.58203125" style="25"/>
  </cols>
  <sheetData>
    <row r="1" spans="1:22" s="76" customFormat="1" hidden="1" x14ac:dyDescent="0.55000000000000004">
      <c r="A1" s="203"/>
      <c r="B1" s="203"/>
      <c r="C1" s="203"/>
      <c r="D1" s="203"/>
      <c r="E1" s="203"/>
      <c r="F1" s="203"/>
      <c r="G1" s="203"/>
      <c r="H1" s="203"/>
      <c r="I1" s="203"/>
      <c r="J1" s="203"/>
      <c r="K1" s="203"/>
      <c r="L1" s="203"/>
      <c r="M1" s="203"/>
      <c r="N1" s="203"/>
      <c r="O1" s="203"/>
      <c r="P1" s="203"/>
      <c r="Q1" s="203"/>
      <c r="R1" s="203"/>
      <c r="S1" s="203"/>
      <c r="T1" s="203"/>
      <c r="U1" s="203"/>
      <c r="V1" s="203"/>
    </row>
    <row r="2" spans="1:22" x14ac:dyDescent="0.55000000000000004">
      <c r="A2" s="202"/>
      <c r="B2" s="26" t="s">
        <v>288</v>
      </c>
    </row>
    <row r="3" spans="1:22" x14ac:dyDescent="0.55000000000000004">
      <c r="A3" s="202"/>
      <c r="C3" s="25" t="s">
        <v>21</v>
      </c>
    </row>
    <row r="4" spans="1:22" x14ac:dyDescent="0.55000000000000004">
      <c r="A4" s="202"/>
      <c r="C4" s="25" t="s">
        <v>388</v>
      </c>
    </row>
    <row r="5" spans="1:22" x14ac:dyDescent="0.55000000000000004">
      <c r="A5" s="202"/>
      <c r="C5" s="25" t="s">
        <v>445</v>
      </c>
    </row>
    <row r="6" spans="1:22" x14ac:dyDescent="0.55000000000000004">
      <c r="A6" s="202"/>
      <c r="C6" s="25" t="s">
        <v>333</v>
      </c>
    </row>
    <row r="7" spans="1:22" x14ac:dyDescent="0.55000000000000004">
      <c r="A7" s="202"/>
      <c r="C7" s="25" t="s">
        <v>334</v>
      </c>
    </row>
    <row r="8" spans="1:22" x14ac:dyDescent="0.55000000000000004">
      <c r="A8" s="202"/>
      <c r="C8" s="25" t="s">
        <v>335</v>
      </c>
    </row>
    <row r="9" spans="1:22" x14ac:dyDescent="0.55000000000000004">
      <c r="A9" s="202"/>
      <c r="C9" s="25" t="s">
        <v>446</v>
      </c>
    </row>
    <row r="10" spans="1:22" x14ac:dyDescent="0.55000000000000004">
      <c r="A10" s="202"/>
      <c r="C10" s="25" t="s">
        <v>336</v>
      </c>
    </row>
    <row r="11" spans="1:22" x14ac:dyDescent="0.55000000000000004">
      <c r="A11" s="202"/>
      <c r="C11" s="25" t="s">
        <v>294</v>
      </c>
    </row>
    <row r="12" spans="1:22" x14ac:dyDescent="0.55000000000000004">
      <c r="A12" s="202"/>
    </row>
    <row r="13" spans="1:22" hidden="1" x14ac:dyDescent="0.55000000000000004">
      <c r="A13" s="203" t="s">
        <v>456</v>
      </c>
      <c r="C13" s="25" t="s">
        <v>22</v>
      </c>
    </row>
    <row r="14" spans="1:22" hidden="1" x14ac:dyDescent="0.55000000000000004">
      <c r="A14" s="203" t="s">
        <v>456</v>
      </c>
      <c r="C14" s="25" t="s">
        <v>391</v>
      </c>
    </row>
    <row r="15" spans="1:22" hidden="1" x14ac:dyDescent="0.55000000000000004">
      <c r="A15" s="203" t="s">
        <v>456</v>
      </c>
    </row>
    <row r="16" spans="1:22" hidden="1" x14ac:dyDescent="0.55000000000000004">
      <c r="A16" s="203" t="s">
        <v>456</v>
      </c>
      <c r="C16" s="25" t="s">
        <v>25</v>
      </c>
    </row>
    <row r="17" spans="1:17" hidden="1" x14ac:dyDescent="0.55000000000000004">
      <c r="A17" s="203" t="s">
        <v>456</v>
      </c>
      <c r="C17" s="25" t="s">
        <v>296</v>
      </c>
    </row>
    <row r="18" spans="1:17" hidden="1" x14ac:dyDescent="0.55000000000000004">
      <c r="A18" s="203" t="s">
        <v>456</v>
      </c>
    </row>
    <row r="19" spans="1:17" ht="18.5" hidden="1" thickBot="1" x14ac:dyDescent="0.6">
      <c r="A19" s="203" t="s">
        <v>456</v>
      </c>
      <c r="C19" s="25" t="s">
        <v>26</v>
      </c>
    </row>
    <row r="20" spans="1:17" hidden="1" x14ac:dyDescent="0.55000000000000004">
      <c r="A20" s="203" t="s">
        <v>456</v>
      </c>
      <c r="C20" s="642"/>
      <c r="D20" s="643"/>
      <c r="E20" s="646" t="s">
        <v>27</v>
      </c>
      <c r="F20" s="647"/>
      <c r="G20" s="647"/>
      <c r="H20" s="647"/>
      <c r="I20" s="647"/>
      <c r="J20" s="647"/>
      <c r="K20" s="647"/>
      <c r="L20" s="647"/>
      <c r="M20" s="647"/>
      <c r="N20" s="647"/>
      <c r="O20" s="647"/>
      <c r="P20" s="643"/>
    </row>
    <row r="21" spans="1:17" ht="18.5" hidden="1" thickBot="1" x14ac:dyDescent="0.6">
      <c r="A21" s="203" t="s">
        <v>456</v>
      </c>
      <c r="C21" s="644"/>
      <c r="D21" s="645"/>
      <c r="E21" s="144" t="s">
        <v>30</v>
      </c>
      <c r="F21" s="145" t="s">
        <v>31</v>
      </c>
      <c r="G21" s="145" t="s">
        <v>32</v>
      </c>
      <c r="H21" s="145" t="s">
        <v>33</v>
      </c>
      <c r="I21" s="145" t="s">
        <v>34</v>
      </c>
      <c r="J21" s="145" t="s">
        <v>35</v>
      </c>
      <c r="K21" s="145" t="s">
        <v>36</v>
      </c>
      <c r="L21" s="145" t="s">
        <v>37</v>
      </c>
      <c r="M21" s="145" t="s">
        <v>38</v>
      </c>
      <c r="N21" s="145" t="s">
        <v>39</v>
      </c>
      <c r="O21" s="145" t="s">
        <v>40</v>
      </c>
      <c r="P21" s="143" t="s">
        <v>41</v>
      </c>
    </row>
    <row r="22" spans="1:17" hidden="1" x14ac:dyDescent="0.55000000000000004">
      <c r="A22" s="203" t="s">
        <v>456</v>
      </c>
      <c r="C22" s="648" t="s">
        <v>337</v>
      </c>
      <c r="D22" s="649"/>
      <c r="E22" s="146">
        <v>31</v>
      </c>
      <c r="F22" s="147">
        <v>28</v>
      </c>
      <c r="G22" s="147">
        <v>31</v>
      </c>
      <c r="H22" s="147">
        <v>30</v>
      </c>
      <c r="I22" s="147">
        <v>31</v>
      </c>
      <c r="J22" s="147">
        <v>30</v>
      </c>
      <c r="K22" s="147">
        <v>31</v>
      </c>
      <c r="L22" s="147">
        <v>31</v>
      </c>
      <c r="M22" s="147">
        <v>30</v>
      </c>
      <c r="N22" s="147">
        <v>31</v>
      </c>
      <c r="O22" s="147">
        <v>30</v>
      </c>
      <c r="P22" s="148">
        <v>31</v>
      </c>
      <c r="Q22" s="149" t="s">
        <v>47</v>
      </c>
    </row>
    <row r="23" spans="1:17" hidden="1" x14ac:dyDescent="0.55000000000000004">
      <c r="A23" s="203" t="s">
        <v>456</v>
      </c>
      <c r="C23" s="650" t="s">
        <v>338</v>
      </c>
      <c r="D23" s="651"/>
      <c r="E23" s="150">
        <f>E22*$I$47</f>
        <v>1161.6010000000001</v>
      </c>
      <c r="F23" s="151">
        <f>F22*$I$47</f>
        <v>1049.1880000000001</v>
      </c>
      <c r="G23" s="151">
        <f>G22*$I$43</f>
        <v>861.76900000000001</v>
      </c>
      <c r="H23" s="151">
        <f>H22*$I$43</f>
        <v>833.97</v>
      </c>
      <c r="I23" s="151">
        <f>I22*$I$43</f>
        <v>861.76900000000001</v>
      </c>
      <c r="J23" s="151">
        <f>J22*$I$45</f>
        <v>576.63</v>
      </c>
      <c r="K23" s="151">
        <f>K22*$I$45</f>
        <v>595.851</v>
      </c>
      <c r="L23" s="151">
        <f>L22*$I$45</f>
        <v>595.851</v>
      </c>
      <c r="M23" s="151">
        <f>M22*$I$45</f>
        <v>576.63</v>
      </c>
      <c r="N23" s="151">
        <f>N22*$I$43</f>
        <v>861.76900000000001</v>
      </c>
      <c r="O23" s="151">
        <f>O22*$I$47</f>
        <v>1124.1300000000001</v>
      </c>
      <c r="P23" s="152">
        <f>P22*$I$47</f>
        <v>1161.6010000000001</v>
      </c>
      <c r="Q23" s="153">
        <f>SUM(E23:P23)</f>
        <v>10260.759</v>
      </c>
    </row>
    <row r="24" spans="1:17" ht="18.5" hidden="1" thickBot="1" x14ac:dyDescent="0.6">
      <c r="A24" s="203" t="s">
        <v>456</v>
      </c>
      <c r="C24" s="652" t="s">
        <v>339</v>
      </c>
      <c r="D24" s="653"/>
      <c r="E24" s="154">
        <f>E22*$I$48</f>
        <v>1944.134</v>
      </c>
      <c r="F24" s="155">
        <f>F22*$I$48</f>
        <v>1755.992</v>
      </c>
      <c r="G24" s="155">
        <f>G22*$I$44</f>
        <v>1443.143</v>
      </c>
      <c r="H24" s="155">
        <f>H22*$I$44</f>
        <v>1396.59</v>
      </c>
      <c r="I24" s="155">
        <f>I22*$I$44</f>
        <v>1443.143</v>
      </c>
      <c r="J24" s="155">
        <f>J22*$I$46</f>
        <v>963.09</v>
      </c>
      <c r="K24" s="155">
        <f>K22*$I$46</f>
        <v>995.1930000000001</v>
      </c>
      <c r="L24" s="155">
        <f>L22*$I$46</f>
        <v>995.1930000000001</v>
      </c>
      <c r="M24" s="155">
        <f>M22*$I$46</f>
        <v>963.09</v>
      </c>
      <c r="N24" s="155">
        <f>N22*$I$44</f>
        <v>1443.143</v>
      </c>
      <c r="O24" s="155">
        <f>O22*$I$44</f>
        <v>1396.59</v>
      </c>
      <c r="P24" s="156">
        <f>P22*$I$48</f>
        <v>1944.134</v>
      </c>
      <c r="Q24" s="157">
        <f>SUM(E24:P24)</f>
        <v>16683.434999999998</v>
      </c>
    </row>
    <row r="25" spans="1:17" hidden="1" x14ac:dyDescent="0.55000000000000004">
      <c r="A25" s="203" t="s">
        <v>456</v>
      </c>
    </row>
    <row r="26" spans="1:17" ht="18.5" thickBot="1" x14ac:dyDescent="0.6">
      <c r="A26" s="202"/>
      <c r="C26" s="25" t="s">
        <v>420</v>
      </c>
    </row>
    <row r="27" spans="1:17" x14ac:dyDescent="0.55000000000000004">
      <c r="A27" s="202"/>
      <c r="C27" s="120"/>
      <c r="D27" s="29"/>
      <c r="E27" s="452" t="s">
        <v>52</v>
      </c>
      <c r="F27" s="453"/>
      <c r="G27" s="453"/>
      <c r="H27" s="454"/>
    </row>
    <row r="28" spans="1:17" ht="18.5" thickBot="1" x14ac:dyDescent="0.6">
      <c r="A28" s="202"/>
      <c r="C28" s="30" t="s">
        <v>28</v>
      </c>
      <c r="D28" s="121" t="s">
        <v>51</v>
      </c>
      <c r="E28" s="639" t="s">
        <v>6</v>
      </c>
      <c r="F28" s="640"/>
      <c r="G28" s="640" t="s">
        <v>7</v>
      </c>
      <c r="H28" s="641"/>
    </row>
    <row r="29" spans="1:17" x14ac:dyDescent="0.55000000000000004">
      <c r="A29" s="202"/>
      <c r="C29" s="637" t="s">
        <v>340</v>
      </c>
      <c r="D29" s="638"/>
      <c r="E29" s="557"/>
      <c r="F29" s="558"/>
      <c r="G29" s="558"/>
      <c r="H29" s="562"/>
    </row>
    <row r="30" spans="1:17" x14ac:dyDescent="0.55000000000000004">
      <c r="A30" s="202"/>
      <c r="C30" s="372" t="s">
        <v>342</v>
      </c>
      <c r="D30" s="532"/>
      <c r="E30" s="634"/>
      <c r="F30" s="635"/>
      <c r="G30" s="635"/>
      <c r="H30" s="636"/>
    </row>
    <row r="31" spans="1:17" x14ac:dyDescent="0.55000000000000004">
      <c r="A31" s="202"/>
      <c r="C31" s="372" t="s">
        <v>344</v>
      </c>
      <c r="D31" s="532"/>
      <c r="E31" s="631"/>
      <c r="F31" s="632"/>
      <c r="G31" s="632"/>
      <c r="H31" s="633"/>
    </row>
    <row r="32" spans="1:17" ht="18.5" thickBot="1" x14ac:dyDescent="0.6">
      <c r="A32" s="202"/>
      <c r="C32" s="626" t="s">
        <v>345</v>
      </c>
      <c r="D32" s="627"/>
      <c r="E32" s="628"/>
      <c r="F32" s="629"/>
      <c r="G32" s="629"/>
      <c r="H32" s="630"/>
    </row>
    <row r="33" spans="1:21" ht="18.5" hidden="1" thickBot="1" x14ac:dyDescent="0.6">
      <c r="A33" s="203" t="s">
        <v>456</v>
      </c>
      <c r="C33" s="114" t="s">
        <v>302</v>
      </c>
      <c r="D33" s="75" t="s">
        <v>394</v>
      </c>
      <c r="E33" s="619">
        <f>IF(E29&lt;&gt;"",IF(E29=$E$38,$Q$23/E32,IF(E29=$E$39,$Q$24/E32,0)),0)</f>
        <v>0</v>
      </c>
      <c r="F33" s="620"/>
      <c r="G33" s="620">
        <f>IF(G29&lt;&gt;"",IF(G29=$E$38,$Q$23/G32,IF(G29=$E$39,$Q$24/G32,0)),0)</f>
        <v>0</v>
      </c>
      <c r="H33" s="621"/>
    </row>
    <row r="34" spans="1:21" x14ac:dyDescent="0.55000000000000004">
      <c r="A34" s="202"/>
      <c r="C34" s="25" t="s">
        <v>309</v>
      </c>
      <c r="F34" s="76"/>
      <c r="G34" s="76"/>
      <c r="H34" s="76"/>
      <c r="I34" s="76"/>
      <c r="J34" s="76"/>
      <c r="K34" s="76"/>
      <c r="L34" s="76"/>
      <c r="M34" s="76"/>
      <c r="N34" s="76"/>
      <c r="O34" s="76"/>
      <c r="P34" s="76"/>
      <c r="Q34" s="76"/>
      <c r="R34" s="76"/>
      <c r="S34" s="76"/>
      <c r="T34" s="76"/>
      <c r="U34" s="76"/>
    </row>
    <row r="35" spans="1:21" x14ac:dyDescent="0.55000000000000004">
      <c r="A35" s="202"/>
      <c r="F35" s="76"/>
      <c r="G35" s="76"/>
      <c r="H35" s="76"/>
      <c r="I35" s="76"/>
      <c r="J35" s="76"/>
      <c r="K35" s="76"/>
      <c r="L35" s="76"/>
      <c r="M35" s="76"/>
      <c r="N35" s="76"/>
      <c r="O35" s="76"/>
      <c r="P35" s="76"/>
      <c r="Q35" s="76"/>
      <c r="R35" s="76"/>
      <c r="S35" s="76"/>
      <c r="T35" s="76"/>
      <c r="U35" s="76"/>
    </row>
    <row r="36" spans="1:21" ht="18.5" hidden="1" thickBot="1" x14ac:dyDescent="0.6">
      <c r="A36" s="203" t="s">
        <v>456</v>
      </c>
      <c r="C36" s="25" t="s">
        <v>385</v>
      </c>
    </row>
    <row r="37" spans="1:21" ht="18.5" hidden="1" thickBot="1" x14ac:dyDescent="0.6">
      <c r="A37" s="203" t="s">
        <v>456</v>
      </c>
      <c r="C37" s="158"/>
      <c r="D37" s="105"/>
      <c r="E37" s="611" t="s">
        <v>346</v>
      </c>
      <c r="F37" s="612"/>
    </row>
    <row r="38" spans="1:21" hidden="1" x14ac:dyDescent="0.55000000000000004">
      <c r="A38" s="203" t="s">
        <v>456</v>
      </c>
      <c r="C38" s="613" t="s">
        <v>347</v>
      </c>
      <c r="D38" s="614"/>
      <c r="E38" s="159" t="s">
        <v>341</v>
      </c>
      <c r="F38" s="160"/>
    </row>
    <row r="39" spans="1:21" ht="18.5" hidden="1" thickBot="1" x14ac:dyDescent="0.6">
      <c r="A39" s="203" t="s">
        <v>456</v>
      </c>
      <c r="C39" s="615"/>
      <c r="D39" s="616"/>
      <c r="E39" s="161" t="s">
        <v>348</v>
      </c>
      <c r="F39" s="162"/>
    </row>
    <row r="40" spans="1:21" hidden="1" x14ac:dyDescent="0.55000000000000004">
      <c r="A40" s="203" t="s">
        <v>456</v>
      </c>
    </row>
    <row r="41" spans="1:21" ht="18.5" hidden="1" thickBot="1" x14ac:dyDescent="0.6">
      <c r="A41" s="203" t="s">
        <v>456</v>
      </c>
      <c r="C41" s="25" t="s">
        <v>386</v>
      </c>
    </row>
    <row r="42" spans="1:21" ht="18.5" hidden="1" thickBot="1" x14ac:dyDescent="0.6">
      <c r="A42" s="203" t="s">
        <v>456</v>
      </c>
      <c r="C42" s="158"/>
      <c r="D42" s="105"/>
      <c r="E42" s="617" t="s">
        <v>349</v>
      </c>
      <c r="F42" s="618"/>
      <c r="G42" s="618" t="s">
        <v>350</v>
      </c>
      <c r="H42" s="618"/>
      <c r="I42" s="618" t="s">
        <v>47</v>
      </c>
      <c r="J42" s="622"/>
    </row>
    <row r="43" spans="1:21" hidden="1" x14ac:dyDescent="0.55000000000000004">
      <c r="A43" s="203" t="s">
        <v>456</v>
      </c>
      <c r="C43" s="64" t="s">
        <v>351</v>
      </c>
      <c r="D43" s="163" t="s">
        <v>395</v>
      </c>
      <c r="E43" s="623">
        <v>26.515000000000001</v>
      </c>
      <c r="F43" s="624"/>
      <c r="G43" s="624">
        <v>1.284</v>
      </c>
      <c r="H43" s="624"/>
      <c r="I43" s="624">
        <f>SUM(E43:H43)</f>
        <v>27.798999999999999</v>
      </c>
      <c r="J43" s="625"/>
    </row>
    <row r="44" spans="1:21" hidden="1" x14ac:dyDescent="0.55000000000000004">
      <c r="A44" s="203" t="s">
        <v>456</v>
      </c>
      <c r="C44" s="58" t="s">
        <v>352</v>
      </c>
      <c r="D44" s="164" t="s">
        <v>395</v>
      </c>
      <c r="E44" s="604">
        <v>43.472999999999999</v>
      </c>
      <c r="F44" s="605"/>
      <c r="G44" s="605">
        <v>3.08</v>
      </c>
      <c r="H44" s="605"/>
      <c r="I44" s="605">
        <f>SUM(E44:H44)</f>
        <v>46.552999999999997</v>
      </c>
      <c r="J44" s="606"/>
    </row>
    <row r="45" spans="1:21" hidden="1" x14ac:dyDescent="0.55000000000000004">
      <c r="A45" s="203" t="s">
        <v>456</v>
      </c>
      <c r="C45" s="58" t="s">
        <v>353</v>
      </c>
      <c r="D45" s="164" t="s">
        <v>395</v>
      </c>
      <c r="E45" s="604">
        <v>18.445</v>
      </c>
      <c r="F45" s="605"/>
      <c r="G45" s="605">
        <v>0.77600000000000002</v>
      </c>
      <c r="H45" s="605"/>
      <c r="I45" s="605">
        <f t="shared" ref="I45:I48" si="0">SUM(E45:H45)</f>
        <v>19.221</v>
      </c>
      <c r="J45" s="606"/>
    </row>
    <row r="46" spans="1:21" hidden="1" x14ac:dyDescent="0.55000000000000004">
      <c r="A46" s="203" t="s">
        <v>456</v>
      </c>
      <c r="C46" s="58" t="s">
        <v>354</v>
      </c>
      <c r="D46" s="164" t="s">
        <v>395</v>
      </c>
      <c r="E46" s="604">
        <v>30.242000000000001</v>
      </c>
      <c r="F46" s="605"/>
      <c r="G46" s="607">
        <v>1.861</v>
      </c>
      <c r="H46" s="607"/>
      <c r="I46" s="605">
        <f t="shared" si="0"/>
        <v>32.103000000000002</v>
      </c>
      <c r="J46" s="606"/>
    </row>
    <row r="47" spans="1:21" hidden="1" x14ac:dyDescent="0.55000000000000004">
      <c r="A47" s="203" t="s">
        <v>456</v>
      </c>
      <c r="C47" s="58" t="s">
        <v>355</v>
      </c>
      <c r="D47" s="164" t="s">
        <v>395</v>
      </c>
      <c r="E47" s="604">
        <v>35.737000000000002</v>
      </c>
      <c r="F47" s="605"/>
      <c r="G47" s="605">
        <v>1.734</v>
      </c>
      <c r="H47" s="605"/>
      <c r="I47" s="605">
        <f t="shared" si="0"/>
        <v>37.471000000000004</v>
      </c>
      <c r="J47" s="606"/>
    </row>
    <row r="48" spans="1:21" ht="18.5" hidden="1" thickBot="1" x14ac:dyDescent="0.6">
      <c r="A48" s="203" t="s">
        <v>456</v>
      </c>
      <c r="C48" s="96" t="s">
        <v>356</v>
      </c>
      <c r="D48" s="165" t="s">
        <v>395</v>
      </c>
      <c r="E48" s="608">
        <v>58.594000000000001</v>
      </c>
      <c r="F48" s="609"/>
      <c r="G48" s="609">
        <v>4.12</v>
      </c>
      <c r="H48" s="609"/>
      <c r="I48" s="609">
        <f t="shared" si="0"/>
        <v>62.713999999999999</v>
      </c>
      <c r="J48" s="610"/>
    </row>
    <row r="49" spans="1:21" hidden="1" x14ac:dyDescent="0.55000000000000004">
      <c r="A49" s="203" t="s">
        <v>456</v>
      </c>
      <c r="C49" s="25" t="s">
        <v>392</v>
      </c>
      <c r="D49" s="166"/>
      <c r="E49" s="167"/>
      <c r="F49" s="167"/>
      <c r="G49" s="167"/>
      <c r="H49" s="167"/>
      <c r="I49" s="167"/>
      <c r="J49" s="167"/>
    </row>
    <row r="50" spans="1:21" hidden="1" x14ac:dyDescent="0.55000000000000004">
      <c r="A50" s="203" t="s">
        <v>456</v>
      </c>
      <c r="C50" s="25" t="s">
        <v>396</v>
      </c>
      <c r="D50" s="166"/>
      <c r="E50" s="167"/>
      <c r="F50" s="167"/>
      <c r="G50" s="167"/>
      <c r="H50" s="167"/>
      <c r="I50" s="167"/>
      <c r="J50" s="167"/>
    </row>
    <row r="51" spans="1:21" hidden="1" x14ac:dyDescent="0.55000000000000004">
      <c r="A51" s="203" t="s">
        <v>456</v>
      </c>
    </row>
    <row r="52" spans="1:21" ht="18.5" hidden="1" thickBot="1" x14ac:dyDescent="0.6">
      <c r="A52" s="203" t="s">
        <v>456</v>
      </c>
      <c r="C52" s="25" t="s">
        <v>387</v>
      </c>
      <c r="F52" s="76"/>
      <c r="G52" s="76"/>
      <c r="H52" s="76"/>
      <c r="I52" s="25" t="s">
        <v>311</v>
      </c>
      <c r="J52" s="84"/>
      <c r="K52" s="84"/>
      <c r="L52" s="84"/>
      <c r="M52" s="84"/>
      <c r="N52" s="25" t="s">
        <v>311</v>
      </c>
      <c r="O52" s="84"/>
      <c r="P52" s="76"/>
      <c r="Q52" s="76"/>
      <c r="R52" s="76"/>
      <c r="S52" s="76"/>
      <c r="T52" s="76"/>
      <c r="U52" s="76"/>
    </row>
    <row r="53" spans="1:21" ht="18.5" hidden="1" thickBot="1" x14ac:dyDescent="0.6">
      <c r="A53" s="203" t="s">
        <v>456</v>
      </c>
      <c r="C53" s="168" t="s">
        <v>115</v>
      </c>
      <c r="D53" s="169"/>
      <c r="E53" s="589" t="s">
        <v>454</v>
      </c>
      <c r="F53" s="590"/>
      <c r="G53" s="591" t="s">
        <v>393</v>
      </c>
      <c r="H53" s="592"/>
      <c r="I53" s="593" t="s">
        <v>314</v>
      </c>
      <c r="J53" s="594"/>
      <c r="K53" s="595" t="s">
        <v>315</v>
      </c>
      <c r="L53" s="595"/>
      <c r="M53" s="592"/>
      <c r="N53" s="596" t="s">
        <v>316</v>
      </c>
      <c r="O53" s="595"/>
      <c r="P53" s="170" t="s">
        <v>315</v>
      </c>
      <c r="Q53" s="131"/>
      <c r="R53" s="78"/>
    </row>
    <row r="54" spans="1:21" hidden="1" x14ac:dyDescent="0.55000000000000004">
      <c r="A54" s="203" t="s">
        <v>456</v>
      </c>
      <c r="C54" s="171" t="s">
        <v>343</v>
      </c>
      <c r="D54" s="172"/>
      <c r="E54" s="597">
        <v>36.700000000000003</v>
      </c>
      <c r="F54" s="598"/>
      <c r="G54" s="599">
        <v>2.49E-3</v>
      </c>
      <c r="H54" s="600"/>
      <c r="I54" s="522" t="str">
        <f>IF($E$30=C54,"○","")</f>
        <v/>
      </c>
      <c r="J54" s="523"/>
      <c r="K54" s="601">
        <f>IF($E$30=C54,$E$33/E54,0)</f>
        <v>0</v>
      </c>
      <c r="L54" s="601"/>
      <c r="M54" s="602"/>
      <c r="N54" s="522" t="str">
        <f>IF($G$30=C54,"○","")</f>
        <v/>
      </c>
      <c r="O54" s="523"/>
      <c r="P54" s="601">
        <f>IF($G$30=C54,$G$33/E54,0)</f>
        <v>0</v>
      </c>
      <c r="Q54" s="601"/>
      <c r="R54" s="603"/>
    </row>
    <row r="55" spans="1:21" hidden="1" x14ac:dyDescent="0.55000000000000004">
      <c r="A55" s="203" t="s">
        <v>456</v>
      </c>
      <c r="C55" s="173" t="s">
        <v>397</v>
      </c>
      <c r="D55" s="174"/>
      <c r="E55" s="584">
        <v>94.45</v>
      </c>
      <c r="F55" s="585"/>
      <c r="G55" s="578">
        <v>6.5500000000000003E-3</v>
      </c>
      <c r="H55" s="579"/>
      <c r="I55" s="480" t="str">
        <f>IF($E$30=C55,"○","")</f>
        <v/>
      </c>
      <c r="J55" s="481"/>
      <c r="K55" s="586">
        <f>IF($E$30=C55,$E$33/E55,0)</f>
        <v>0</v>
      </c>
      <c r="L55" s="586"/>
      <c r="M55" s="587"/>
      <c r="N55" s="480" t="str">
        <f>IF($G$30=C55,"○","")</f>
        <v/>
      </c>
      <c r="O55" s="481"/>
      <c r="P55" s="586">
        <f>IF($G$30=C55,$G$33/E55,0)</f>
        <v>0</v>
      </c>
      <c r="Q55" s="586"/>
      <c r="R55" s="588"/>
    </row>
    <row r="56" spans="1:21" hidden="1" x14ac:dyDescent="0.55000000000000004">
      <c r="A56" s="203" t="s">
        <v>456</v>
      </c>
      <c r="C56" s="173" t="s">
        <v>357</v>
      </c>
      <c r="D56" s="174"/>
      <c r="E56" s="576">
        <v>3.6</v>
      </c>
      <c r="F56" s="577"/>
      <c r="G56" s="578">
        <v>4.2200000000000001E-4</v>
      </c>
      <c r="H56" s="579"/>
      <c r="I56" s="480" t="str">
        <f>IF($E$30=C56,"○","")</f>
        <v/>
      </c>
      <c r="J56" s="481"/>
      <c r="K56" s="567">
        <f>IF($E$30=C56,$E$33/E56,0)</f>
        <v>0</v>
      </c>
      <c r="L56" s="567"/>
      <c r="M56" s="580"/>
      <c r="N56" s="480" t="str">
        <f>IF($G$30=C56,"○","")</f>
        <v/>
      </c>
      <c r="O56" s="481"/>
      <c r="P56" s="567">
        <f>IF($G$30=C56,$G$33/E56,0)</f>
        <v>0</v>
      </c>
      <c r="Q56" s="567"/>
      <c r="R56" s="568"/>
    </row>
    <row r="57" spans="1:21" ht="18.5" hidden="1" thickBot="1" x14ac:dyDescent="0.6">
      <c r="A57" s="203" t="s">
        <v>456</v>
      </c>
      <c r="C57" s="175" t="s">
        <v>358</v>
      </c>
      <c r="D57" s="176"/>
      <c r="E57" s="569">
        <v>3.6</v>
      </c>
      <c r="F57" s="570"/>
      <c r="G57" s="571">
        <v>4.2200000000000001E-4</v>
      </c>
      <c r="H57" s="572"/>
      <c r="I57" s="469" t="str">
        <f>IF($E$30=C57,"○","")</f>
        <v/>
      </c>
      <c r="J57" s="470"/>
      <c r="K57" s="573">
        <f>IF($E$30=C57,$E$33/E57,0)</f>
        <v>0</v>
      </c>
      <c r="L57" s="573"/>
      <c r="M57" s="574"/>
      <c r="N57" s="469" t="str">
        <f>IF($G$30=C57,"○","")</f>
        <v/>
      </c>
      <c r="O57" s="470"/>
      <c r="P57" s="573">
        <f>IF($G$30=C57,$G$33/E57,0)</f>
        <v>0</v>
      </c>
      <c r="Q57" s="573"/>
      <c r="R57" s="575"/>
    </row>
    <row r="58" spans="1:21" hidden="1" x14ac:dyDescent="0.55000000000000004">
      <c r="A58" s="203" t="s">
        <v>456</v>
      </c>
      <c r="C58" s="25" t="s">
        <v>359</v>
      </c>
      <c r="F58" s="76"/>
      <c r="G58" s="76"/>
      <c r="H58" s="76"/>
      <c r="I58" s="76"/>
      <c r="J58" s="76"/>
      <c r="K58" s="76"/>
      <c r="L58" s="76"/>
      <c r="M58" s="76"/>
      <c r="N58" s="581"/>
      <c r="O58" s="581"/>
      <c r="P58" s="76"/>
      <c r="Q58" s="76"/>
      <c r="R58" s="76"/>
      <c r="S58" s="76"/>
      <c r="T58" s="76"/>
      <c r="U58" s="76"/>
    </row>
    <row r="59" spans="1:21" hidden="1" x14ac:dyDescent="0.55000000000000004">
      <c r="A59" s="203" t="s">
        <v>456</v>
      </c>
      <c r="C59" s="25" t="s">
        <v>67</v>
      </c>
    </row>
    <row r="60" spans="1:21" hidden="1" x14ac:dyDescent="0.55000000000000004">
      <c r="A60" s="203" t="s">
        <v>456</v>
      </c>
    </row>
    <row r="61" spans="1:21" ht="18.5" thickBot="1" x14ac:dyDescent="0.6">
      <c r="A61" s="202"/>
      <c r="C61" s="25" t="s">
        <v>457</v>
      </c>
    </row>
    <row r="62" spans="1:21" ht="18.5" thickBot="1" x14ac:dyDescent="0.6">
      <c r="A62" s="202"/>
      <c r="C62" s="139" t="s">
        <v>28</v>
      </c>
      <c r="D62" s="140" t="s">
        <v>51</v>
      </c>
      <c r="E62" s="582" t="s">
        <v>6</v>
      </c>
      <c r="F62" s="286"/>
      <c r="G62" s="288" t="s">
        <v>68</v>
      </c>
      <c r="H62" s="286"/>
      <c r="I62" s="288" t="s">
        <v>452</v>
      </c>
      <c r="J62" s="583"/>
    </row>
    <row r="63" spans="1:21" ht="18.5" thickBot="1" x14ac:dyDescent="0.6">
      <c r="A63" s="202"/>
      <c r="C63" s="141" t="s">
        <v>70</v>
      </c>
      <c r="D63" s="142" t="s">
        <v>71</v>
      </c>
      <c r="E63" s="563">
        <f>SUM(K54*G54,K55*G55,K56*G56,K57*G57)</f>
        <v>0</v>
      </c>
      <c r="F63" s="564"/>
      <c r="G63" s="565">
        <f>SUM(P54*G54,P55*G55,P56*G56,P57*G57)</f>
        <v>0</v>
      </c>
      <c r="H63" s="564"/>
      <c r="I63" s="565">
        <f>E63-G63</f>
        <v>0</v>
      </c>
      <c r="J63" s="566"/>
    </row>
  </sheetData>
  <sheetProtection algorithmName="SHA-1" hashValue="ea3vR1ye0QdtFjxTexJgzbO3yyc=" saltValue="go4nBb4+fjsA0SRCU8cpVQ==" spinCount="100000" sheet="1" objects="1" scenarios="1"/>
  <mergeCells count="81">
    <mergeCell ref="E28:F28"/>
    <mergeCell ref="G28:H28"/>
    <mergeCell ref="C20:D21"/>
    <mergeCell ref="E20:P20"/>
    <mergeCell ref="C22:D22"/>
    <mergeCell ref="C23:D23"/>
    <mergeCell ref="C24:D24"/>
    <mergeCell ref="E27:H27"/>
    <mergeCell ref="C30:D30"/>
    <mergeCell ref="E30:F30"/>
    <mergeCell ref="G30:H30"/>
    <mergeCell ref="E29:F29"/>
    <mergeCell ref="G29:H29"/>
    <mergeCell ref="C29:D29"/>
    <mergeCell ref="C32:D32"/>
    <mergeCell ref="E32:F32"/>
    <mergeCell ref="G32:H32"/>
    <mergeCell ref="C31:D31"/>
    <mergeCell ref="E31:F31"/>
    <mergeCell ref="G31:H31"/>
    <mergeCell ref="E33:F33"/>
    <mergeCell ref="G33:H33"/>
    <mergeCell ref="I42:J42"/>
    <mergeCell ref="E43:F43"/>
    <mergeCell ref="G43:H43"/>
    <mergeCell ref="I43:J43"/>
    <mergeCell ref="E44:F44"/>
    <mergeCell ref="G44:H44"/>
    <mergeCell ref="I44:J44"/>
    <mergeCell ref="E37:F37"/>
    <mergeCell ref="C38:D39"/>
    <mergeCell ref="E42:F42"/>
    <mergeCell ref="G42:H42"/>
    <mergeCell ref="E47:F47"/>
    <mergeCell ref="G47:H47"/>
    <mergeCell ref="I47:J47"/>
    <mergeCell ref="E48:F48"/>
    <mergeCell ref="G48:H48"/>
    <mergeCell ref="I48:J48"/>
    <mergeCell ref="E45:F45"/>
    <mergeCell ref="G45:H45"/>
    <mergeCell ref="I45:J45"/>
    <mergeCell ref="E46:F46"/>
    <mergeCell ref="G46:H46"/>
    <mergeCell ref="I46:J46"/>
    <mergeCell ref="P55:R55"/>
    <mergeCell ref="E53:F53"/>
    <mergeCell ref="G53:H53"/>
    <mergeCell ref="I53:J53"/>
    <mergeCell ref="K53:M53"/>
    <mergeCell ref="N53:O53"/>
    <mergeCell ref="E54:F54"/>
    <mergeCell ref="G54:H54"/>
    <mergeCell ref="I54:J54"/>
    <mergeCell ref="K54:M54"/>
    <mergeCell ref="P54:R54"/>
    <mergeCell ref="E62:F62"/>
    <mergeCell ref="G62:H62"/>
    <mergeCell ref="I62:J62"/>
    <mergeCell ref="N54:O54"/>
    <mergeCell ref="E55:F55"/>
    <mergeCell ref="G55:H55"/>
    <mergeCell ref="I55:J55"/>
    <mergeCell ref="K55:M55"/>
    <mergeCell ref="N55:O55"/>
    <mergeCell ref="E63:F63"/>
    <mergeCell ref="G63:H63"/>
    <mergeCell ref="I63:J63"/>
    <mergeCell ref="P56:R56"/>
    <mergeCell ref="E57:F57"/>
    <mergeCell ref="G57:H57"/>
    <mergeCell ref="I57:J57"/>
    <mergeCell ref="K57:M57"/>
    <mergeCell ref="N57:O57"/>
    <mergeCell ref="P57:R57"/>
    <mergeCell ref="E56:F56"/>
    <mergeCell ref="G56:H56"/>
    <mergeCell ref="I56:J56"/>
    <mergeCell ref="K56:M56"/>
    <mergeCell ref="N56:O56"/>
    <mergeCell ref="N58:O58"/>
  </mergeCells>
  <phoneticPr fontId="1"/>
  <dataValidations count="2">
    <dataValidation type="list" allowBlank="1" showInputMessage="1" showErrorMessage="1" sqref="E29:H29" xr:uid="{D47D01A9-373A-4DA7-8880-FAF42F687082}">
      <formula1>$E$38:$E$39</formula1>
    </dataValidation>
    <dataValidation type="list" allowBlank="1" showInputMessage="1" showErrorMessage="1" sqref="E30:H30" xr:uid="{9CBB8DC3-62C2-480E-AFE4-A6AA235645C1}">
      <formula1>$C$54:$C$57</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DBBB-4AB8-428B-9FE9-B044535312A3}">
  <dimension ref="A1:U38"/>
  <sheetViews>
    <sheetView topLeftCell="B2" zoomScaleNormal="100" workbookViewId="0">
      <selection activeCell="B2" sqref="B2"/>
    </sheetView>
  </sheetViews>
  <sheetFormatPr defaultColWidth="8.58203125" defaultRowHeight="18" x14ac:dyDescent="0.55000000000000004"/>
  <cols>
    <col min="1" max="1" width="3" style="25" hidden="1" customWidth="1"/>
    <col min="2" max="2" width="3" style="25" customWidth="1"/>
    <col min="3" max="3" width="15" style="25" bestFit="1" customWidth="1"/>
    <col min="4" max="4" width="8.58203125" style="25"/>
    <col min="5" max="16" width="5.08203125" style="25" customWidth="1"/>
    <col min="17" max="17" width="5.08203125" style="25" hidden="1" customWidth="1"/>
    <col min="18" max="20" width="5.08203125" style="25" customWidth="1"/>
    <col min="21" max="21" width="2.08203125" style="25" customWidth="1"/>
    <col min="22" max="22" width="10.33203125" style="25" bestFit="1" customWidth="1"/>
    <col min="23" max="23" width="4.08203125" style="25" customWidth="1"/>
    <col min="24" max="24" width="5.58203125" style="25" customWidth="1"/>
    <col min="25" max="25" width="6.58203125" style="25" bestFit="1" customWidth="1"/>
    <col min="26" max="16384" width="8.58203125" style="25"/>
  </cols>
  <sheetData>
    <row r="1" spans="1:17" s="76" customFormat="1" hidden="1" x14ac:dyDescent="0.55000000000000004">
      <c r="A1" s="203"/>
      <c r="B1" s="203"/>
      <c r="C1" s="203"/>
      <c r="D1" s="203"/>
      <c r="E1" s="203"/>
      <c r="F1" s="203"/>
      <c r="G1" s="203"/>
      <c r="H1" s="203"/>
      <c r="I1" s="203"/>
      <c r="J1" s="203"/>
      <c r="K1" s="203"/>
      <c r="L1" s="203"/>
      <c r="M1" s="203"/>
      <c r="N1" s="203"/>
      <c r="O1" s="203"/>
      <c r="P1" s="203"/>
      <c r="Q1" s="203" t="s">
        <v>456</v>
      </c>
    </row>
    <row r="2" spans="1:17" x14ac:dyDescent="0.55000000000000004">
      <c r="A2" s="202"/>
      <c r="B2" s="26" t="s">
        <v>361</v>
      </c>
    </row>
    <row r="3" spans="1:17" x14ac:dyDescent="0.55000000000000004">
      <c r="A3" s="202"/>
      <c r="C3" s="25" t="s">
        <v>362</v>
      </c>
    </row>
    <row r="4" spans="1:17" x14ac:dyDescent="0.55000000000000004">
      <c r="A4" s="202"/>
      <c r="C4" s="25" t="s">
        <v>363</v>
      </c>
    </row>
    <row r="5" spans="1:17" x14ac:dyDescent="0.55000000000000004">
      <c r="A5" s="202"/>
      <c r="C5" s="25" t="s">
        <v>364</v>
      </c>
    </row>
    <row r="6" spans="1:17" x14ac:dyDescent="0.55000000000000004">
      <c r="A6" s="202"/>
      <c r="C6" s="25" t="s">
        <v>21</v>
      </c>
    </row>
    <row r="7" spans="1:17" x14ac:dyDescent="0.55000000000000004">
      <c r="A7" s="202"/>
      <c r="C7" s="25" t="s">
        <v>447</v>
      </c>
    </row>
    <row r="8" spans="1:17" x14ac:dyDescent="0.55000000000000004">
      <c r="A8" s="202"/>
      <c r="C8" s="25" t="s">
        <v>365</v>
      </c>
    </row>
    <row r="9" spans="1:17" x14ac:dyDescent="0.55000000000000004">
      <c r="A9" s="202"/>
      <c r="C9" s="25" t="s">
        <v>366</v>
      </c>
    </row>
    <row r="10" spans="1:17" x14ac:dyDescent="0.55000000000000004">
      <c r="A10" s="202"/>
      <c r="C10" s="25" t="s">
        <v>367</v>
      </c>
    </row>
    <row r="11" spans="1:17" x14ac:dyDescent="0.55000000000000004">
      <c r="A11" s="202"/>
    </row>
    <row r="12" spans="1:17" hidden="1" x14ac:dyDescent="0.55000000000000004">
      <c r="A12" s="203" t="s">
        <v>456</v>
      </c>
      <c r="C12" s="25" t="s">
        <v>368</v>
      </c>
    </row>
    <row r="13" spans="1:17" hidden="1" x14ac:dyDescent="0.55000000000000004">
      <c r="A13" s="203" t="s">
        <v>456</v>
      </c>
      <c r="C13" s="25" t="s">
        <v>448</v>
      </c>
    </row>
    <row r="14" spans="1:17" hidden="1" x14ac:dyDescent="0.55000000000000004">
      <c r="A14" s="203" t="s">
        <v>456</v>
      </c>
    </row>
    <row r="15" spans="1:17" hidden="1" x14ac:dyDescent="0.55000000000000004">
      <c r="A15" s="203" t="s">
        <v>456</v>
      </c>
      <c r="C15" s="25" t="s">
        <v>369</v>
      </c>
    </row>
    <row r="16" spans="1:17" hidden="1" x14ac:dyDescent="0.55000000000000004">
      <c r="A16" s="203" t="s">
        <v>456</v>
      </c>
      <c r="C16" s="25" t="s">
        <v>449</v>
      </c>
    </row>
    <row r="17" spans="1:21" hidden="1" x14ac:dyDescent="0.55000000000000004">
      <c r="A17" s="203" t="s">
        <v>456</v>
      </c>
    </row>
    <row r="18" spans="1:21" ht="18.5" thickBot="1" x14ac:dyDescent="0.6">
      <c r="A18" s="202"/>
      <c r="C18" s="25" t="s">
        <v>370</v>
      </c>
    </row>
    <row r="19" spans="1:21" x14ac:dyDescent="0.55000000000000004">
      <c r="A19" s="202"/>
      <c r="C19" s="120"/>
      <c r="D19" s="29"/>
      <c r="E19" s="537"/>
      <c r="F19" s="453"/>
      <c r="G19" s="453"/>
      <c r="H19" s="453"/>
      <c r="I19" s="453"/>
      <c r="J19" s="453"/>
      <c r="K19" s="453"/>
      <c r="L19" s="453"/>
      <c r="M19" s="453"/>
      <c r="N19" s="453"/>
      <c r="O19" s="453"/>
      <c r="P19" s="454"/>
    </row>
    <row r="20" spans="1:21" ht="18.5" thickBot="1" x14ac:dyDescent="0.6">
      <c r="A20" s="202"/>
      <c r="C20" s="30" t="s">
        <v>28</v>
      </c>
      <c r="D20" s="121" t="s">
        <v>51</v>
      </c>
      <c r="E20" s="122" t="s">
        <v>30</v>
      </c>
      <c r="F20" s="33" t="s">
        <v>31</v>
      </c>
      <c r="G20" s="33" t="s">
        <v>32</v>
      </c>
      <c r="H20" s="33" t="s">
        <v>33</v>
      </c>
      <c r="I20" s="33" t="s">
        <v>34</v>
      </c>
      <c r="J20" s="33" t="s">
        <v>35</v>
      </c>
      <c r="K20" s="33" t="s">
        <v>36</v>
      </c>
      <c r="L20" s="33" t="s">
        <v>37</v>
      </c>
      <c r="M20" s="33" t="s">
        <v>38</v>
      </c>
      <c r="N20" s="33" t="s">
        <v>39</v>
      </c>
      <c r="O20" s="33" t="s">
        <v>40</v>
      </c>
      <c r="P20" s="34" t="s">
        <v>41</v>
      </c>
      <c r="Q20" s="25" t="s">
        <v>47</v>
      </c>
    </row>
    <row r="21" spans="1:21" x14ac:dyDescent="0.55000000000000004">
      <c r="A21" s="202"/>
      <c r="C21" s="654" t="s">
        <v>450</v>
      </c>
      <c r="D21" s="177" t="s">
        <v>371</v>
      </c>
      <c r="E21" s="198"/>
      <c r="F21" s="199"/>
      <c r="G21" s="199"/>
      <c r="H21" s="199"/>
      <c r="I21" s="199"/>
      <c r="J21" s="199"/>
      <c r="K21" s="199"/>
      <c r="L21" s="199"/>
      <c r="M21" s="199"/>
      <c r="N21" s="199"/>
      <c r="O21" s="199"/>
      <c r="P21" s="200"/>
      <c r="Q21" s="178">
        <f>IF(E22&lt;&gt;"",E22,SUM(E21:P21))</f>
        <v>0</v>
      </c>
    </row>
    <row r="22" spans="1:21" ht="18.5" thickBot="1" x14ac:dyDescent="0.6">
      <c r="A22" s="202"/>
      <c r="C22" s="655"/>
      <c r="D22" s="125" t="s">
        <v>372</v>
      </c>
      <c r="E22" s="665"/>
      <c r="F22" s="666"/>
      <c r="G22" s="666"/>
      <c r="H22" s="666"/>
      <c r="I22" s="666"/>
      <c r="J22" s="666"/>
      <c r="K22" s="666"/>
      <c r="L22" s="666"/>
      <c r="M22" s="666"/>
      <c r="N22" s="666"/>
      <c r="O22" s="666"/>
      <c r="P22" s="667"/>
      <c r="Q22" s="178"/>
    </row>
    <row r="23" spans="1:21" x14ac:dyDescent="0.55000000000000004">
      <c r="A23" s="202"/>
    </row>
    <row r="24" spans="1:21" ht="18.5" thickBot="1" x14ac:dyDescent="0.6">
      <c r="A24" s="202"/>
      <c r="C24" s="25" t="s">
        <v>360</v>
      </c>
    </row>
    <row r="25" spans="1:21" ht="18.5" thickBot="1" x14ac:dyDescent="0.6">
      <c r="A25" s="202"/>
      <c r="C25" s="55" t="s">
        <v>28</v>
      </c>
      <c r="D25" s="112" t="s">
        <v>51</v>
      </c>
      <c r="E25" s="324"/>
      <c r="F25" s="325"/>
      <c r="G25" s="325"/>
      <c r="H25" s="326"/>
    </row>
    <row r="26" spans="1:21" x14ac:dyDescent="0.55000000000000004">
      <c r="A26" s="202"/>
      <c r="C26" s="637" t="s">
        <v>373</v>
      </c>
      <c r="D26" s="664"/>
      <c r="E26" s="557"/>
      <c r="F26" s="558"/>
      <c r="G26" s="558"/>
      <c r="H26" s="562"/>
      <c r="Q26" s="25" t="s">
        <v>58</v>
      </c>
    </row>
    <row r="27" spans="1:21" x14ac:dyDescent="0.55000000000000004">
      <c r="A27" s="202"/>
      <c r="C27" s="58" t="s">
        <v>374</v>
      </c>
      <c r="D27" s="95" t="s">
        <v>61</v>
      </c>
      <c r="E27" s="656"/>
      <c r="F27" s="657"/>
      <c r="G27" s="657"/>
      <c r="H27" s="658"/>
      <c r="Q27" s="25" t="s">
        <v>375</v>
      </c>
    </row>
    <row r="28" spans="1:21" x14ac:dyDescent="0.55000000000000004">
      <c r="A28" s="202"/>
      <c r="C28" s="58" t="s">
        <v>376</v>
      </c>
      <c r="D28" s="95" t="s">
        <v>61</v>
      </c>
      <c r="E28" s="656"/>
      <c r="F28" s="657"/>
      <c r="G28" s="657"/>
      <c r="H28" s="658"/>
    </row>
    <row r="29" spans="1:21" ht="18.5" thickBot="1" x14ac:dyDescent="0.6">
      <c r="A29" s="202"/>
      <c r="C29" s="96" t="s">
        <v>377</v>
      </c>
      <c r="D29" s="104" t="s">
        <v>63</v>
      </c>
      <c r="E29" s="659"/>
      <c r="F29" s="660"/>
      <c r="G29" s="660"/>
      <c r="H29" s="661"/>
    </row>
    <row r="30" spans="1:21" ht="18.5" thickBot="1" x14ac:dyDescent="0.6">
      <c r="A30" s="202"/>
      <c r="F30" s="76"/>
      <c r="G30" s="76"/>
      <c r="H30" s="76"/>
      <c r="I30" s="76"/>
      <c r="J30" s="76"/>
      <c r="K30" s="76"/>
      <c r="L30" s="76"/>
      <c r="M30" s="76"/>
      <c r="N30" s="76"/>
      <c r="O30" s="76"/>
      <c r="P30" s="76"/>
      <c r="Q30" s="76"/>
      <c r="R30" s="76"/>
      <c r="S30" s="76"/>
      <c r="T30" s="76"/>
      <c r="U30" s="76"/>
    </row>
    <row r="31" spans="1:21" ht="18.5" hidden="1" thickBot="1" x14ac:dyDescent="0.6">
      <c r="A31" s="203" t="s">
        <v>456</v>
      </c>
      <c r="C31" s="25" t="s">
        <v>111</v>
      </c>
      <c r="G31" s="76"/>
      <c r="H31" s="76"/>
      <c r="I31" s="76"/>
      <c r="J31" s="76"/>
      <c r="K31" s="76"/>
      <c r="L31" s="76"/>
      <c r="M31" s="76"/>
      <c r="N31" s="76"/>
      <c r="O31" s="76"/>
      <c r="P31" s="76"/>
      <c r="Q31" s="76"/>
      <c r="R31" s="76"/>
      <c r="S31" s="76"/>
      <c r="T31" s="76"/>
      <c r="U31" s="76"/>
    </row>
    <row r="32" spans="1:21" ht="18.5" hidden="1" thickBot="1" x14ac:dyDescent="0.6">
      <c r="A32" s="203" t="s">
        <v>456</v>
      </c>
      <c r="C32" s="77" t="s">
        <v>378</v>
      </c>
      <c r="D32" s="662">
        <v>4.2220000000000002E-4</v>
      </c>
      <c r="E32" s="662"/>
      <c r="F32" s="663"/>
      <c r="G32" s="25" t="s">
        <v>455</v>
      </c>
      <c r="H32" s="76"/>
      <c r="I32" s="76"/>
      <c r="J32" s="76"/>
      <c r="K32" s="76"/>
      <c r="L32" s="76"/>
      <c r="M32" s="76"/>
      <c r="N32" s="76"/>
      <c r="O32" s="76"/>
      <c r="P32" s="76"/>
      <c r="Q32" s="76"/>
      <c r="R32" s="76"/>
      <c r="S32" s="76"/>
      <c r="T32" s="76"/>
      <c r="U32" s="76"/>
    </row>
    <row r="33" spans="1:21" hidden="1" x14ac:dyDescent="0.55000000000000004">
      <c r="A33" s="203" t="s">
        <v>456</v>
      </c>
      <c r="C33" s="25" t="s">
        <v>451</v>
      </c>
      <c r="G33" s="76"/>
      <c r="H33" s="76"/>
      <c r="I33" s="76"/>
      <c r="J33" s="76"/>
      <c r="K33" s="76"/>
      <c r="L33" s="76"/>
      <c r="M33" s="76"/>
      <c r="N33" s="76"/>
      <c r="O33" s="76"/>
      <c r="P33" s="76"/>
      <c r="Q33" s="76"/>
      <c r="R33" s="76"/>
      <c r="S33" s="76"/>
      <c r="T33" s="76"/>
      <c r="U33" s="76"/>
    </row>
    <row r="34" spans="1:21" ht="18.5" hidden="1" thickBot="1" x14ac:dyDescent="0.6">
      <c r="A34" s="203" t="s">
        <v>456</v>
      </c>
    </row>
    <row r="35" spans="1:21" ht="18.5" thickBot="1" x14ac:dyDescent="0.6">
      <c r="A35" s="202"/>
      <c r="C35" s="55" t="s">
        <v>28</v>
      </c>
      <c r="D35" s="79" t="s">
        <v>51</v>
      </c>
      <c r="E35" s="371" t="s">
        <v>68</v>
      </c>
      <c r="F35" s="326"/>
    </row>
    <row r="36" spans="1:21" x14ac:dyDescent="0.55000000000000004">
      <c r="A36" s="202"/>
      <c r="C36" s="115" t="s">
        <v>379</v>
      </c>
      <c r="D36" s="116" t="s">
        <v>69</v>
      </c>
      <c r="E36" s="431">
        <f>E29</f>
        <v>0</v>
      </c>
      <c r="F36" s="433"/>
    </row>
    <row r="37" spans="1:21" x14ac:dyDescent="0.55000000000000004">
      <c r="A37" s="202"/>
      <c r="C37" s="179" t="s">
        <v>380</v>
      </c>
      <c r="D37" s="136" t="s">
        <v>381</v>
      </c>
      <c r="E37" s="668" t="e">
        <f>Q21/E29</f>
        <v>#DIV/0!</v>
      </c>
      <c r="F37" s="669"/>
    </row>
    <row r="38" spans="1:21" ht="18.5" thickBot="1" x14ac:dyDescent="0.6">
      <c r="A38" s="202"/>
      <c r="C38" s="117" t="s">
        <v>4</v>
      </c>
      <c r="D38" s="118" t="s">
        <v>71</v>
      </c>
      <c r="E38" s="670">
        <f>Q21*D32</f>
        <v>0</v>
      </c>
      <c r="F38" s="671"/>
    </row>
  </sheetData>
  <sheetProtection algorithmName="SHA-1" hashValue="ShyWdj/3tozPX7ed8suGYOwSEgQ=" saltValue="GzEYBlBWI+VAcq4M7iBDMw==" spinCount="100000" sheet="1" objects="1" scenarios="1"/>
  <mergeCells count="14">
    <mergeCell ref="E19:P19"/>
    <mergeCell ref="E22:P22"/>
    <mergeCell ref="E25:H25"/>
    <mergeCell ref="E37:F37"/>
    <mergeCell ref="E38:F38"/>
    <mergeCell ref="E35:F35"/>
    <mergeCell ref="E36:F36"/>
    <mergeCell ref="C21:C22"/>
    <mergeCell ref="E27:H27"/>
    <mergeCell ref="E28:H28"/>
    <mergeCell ref="E29:H29"/>
    <mergeCell ref="D32:F32"/>
    <mergeCell ref="E26:H26"/>
    <mergeCell ref="C26:D26"/>
  </mergeCells>
  <phoneticPr fontId="1"/>
  <conditionalFormatting sqref="E21:P21">
    <cfRule type="expression" dxfId="1" priority="1">
      <formula>$E$22&lt;&gt;""</formula>
    </cfRule>
  </conditionalFormatting>
  <conditionalFormatting sqref="E22:P22">
    <cfRule type="expression" dxfId="0" priority="2">
      <formula>$E$21&lt;&gt;""</formula>
    </cfRule>
  </conditionalFormatting>
  <dataValidations count="1">
    <dataValidation type="list" allowBlank="1" showInputMessage="1" showErrorMessage="1" sqref="E26:H26" xr:uid="{272122A6-3C66-4D1A-BE7F-32EDEF16F538}">
      <formula1>$Q$26:$Q$27</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DBDF41542BF34BA3074B8EF7DEDD5F" ma:contentTypeVersion="14" ma:contentTypeDescription="Create a new document." ma:contentTypeScope="" ma:versionID="dc07b6d1588327908fcbfbb192c015f0">
  <xsd:schema xmlns:xsd="http://www.w3.org/2001/XMLSchema" xmlns:xs="http://www.w3.org/2001/XMLSchema" xmlns:p="http://schemas.microsoft.com/office/2006/metadata/properties" xmlns:ns2="970fdcb7-52ff-4eb2-ac3d-df3eb0f34bdf" xmlns:ns3="c3732c46-3e96-43f6-a085-7598fcd48813" targetNamespace="http://schemas.microsoft.com/office/2006/metadata/properties" ma:root="true" ma:fieldsID="98690ef1e66a810e9235906e43143ab5" ns2:_="" ns3:_="">
    <xsd:import namespace="970fdcb7-52ff-4eb2-ac3d-df3eb0f34bdf"/>
    <xsd:import namespace="c3732c46-3e96-43f6-a085-7598fcd488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MediaServiceOCR" minOccurs="0"/>
                <xsd:element ref="ns2:lcf76f155ced4ddcb4097134ff3c332f"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0fdcb7-52ff-4eb2-ac3d-df3eb0f34b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732c46-3e96-43f6-a085-7598fcd4881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3543914-d558-4aa5-8674-0d3141e7ee74}" ma:internalName="TaxCatchAll" ma:showField="CatchAllData" ma:web="c3732c46-3e96-43f6-a085-7598fcd488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3732c46-3e96-43f6-a085-7598fcd48813" xsi:nil="true"/>
    <lcf76f155ced4ddcb4097134ff3c332f xmlns="970fdcb7-52ff-4eb2-ac3d-df3eb0f34bd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05D4AA-1A20-4D27-8D3F-BA688D2DC5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0fdcb7-52ff-4eb2-ac3d-df3eb0f34bdf"/>
    <ds:schemaRef ds:uri="c3732c46-3e96-43f6-a085-7598fcd488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E89137-32D3-4905-BABD-3EF6A692153F}">
  <ds:schemaRefs>
    <ds:schemaRef ds:uri="http://schemas.microsoft.com/office/2006/metadata/properties"/>
    <ds:schemaRef ds:uri="http://schemas.microsoft.com/office/infopath/2007/PartnerControls"/>
    <ds:schemaRef ds:uri="c3732c46-3e96-43f6-a085-7598fcd48813"/>
    <ds:schemaRef ds:uri="970fdcb7-52ff-4eb2-ac3d-df3eb0f34bdf"/>
  </ds:schemaRefs>
</ds:datastoreItem>
</file>

<file path=customXml/itemProps3.xml><?xml version="1.0" encoding="utf-8"?>
<ds:datastoreItem xmlns:ds="http://schemas.openxmlformats.org/officeDocument/2006/customXml" ds:itemID="{F98A0C28-2EEF-46A1-A1B3-DD3F50C92D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CO2削減効果サマリ</vt:lpstr>
      <vt:lpstr>空調</vt:lpstr>
      <vt:lpstr>(参考)新設設備情報_空調</vt:lpstr>
      <vt:lpstr>換気</vt:lpstr>
      <vt:lpstr>LED照明</vt:lpstr>
      <vt:lpstr>(参考)既存設備情報_照明</vt:lpstr>
      <vt:lpstr>(業務用)給湯</vt:lpstr>
      <vt:lpstr>(家庭用)給湯</vt:lpstr>
      <vt:lpstr>太陽光</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2025-08-20T09:48:12Z</dcterms:created>
  <dcterms:modified xsi:type="dcterms:W3CDTF">2025-09-01T04:14:46Z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0x010100C1DBDF41542BF34BA3074B8EF7DEDD5F</vt:lpwstr>
  </property>
  <property fmtid="{D5CDD505-2E9C-101B-9397-08002B2CF9AE}" pid="3" name="MediaServiceImageTags">
    <vt:lpwstr/>
  </property>
</Properties>
</file>